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vavv-my.sharepoint.com/personal/liia_sulg_polva_ee/Documents/Töölaud/"/>
    </mc:Choice>
  </mc:AlternateContent>
  <xr:revisionPtr revIDLastSave="40" documentId="8_{75506D3F-BC2F-47C7-B37C-73F747FD8423}" xr6:coauthVersionLast="47" xr6:coauthVersionMax="47" xr10:uidLastSave="{A7481ED7-C99B-40CA-8F37-259581148D32}"/>
  <bookViews>
    <workbookView xWindow="-110" yWindow="-110" windowWidth="19420" windowHeight="10420" xr2:uid="{55D38C0E-0839-4F37-87EE-22F2A1D1E284}"/>
  </bookViews>
  <sheets>
    <sheet name="Investeeringud" sheetId="12" r:id="rId1"/>
  </sheets>
  <definedNames>
    <definedName name="hänike" localSheetId="0">#REF!</definedName>
    <definedName name="hänike">#REF!</definedName>
    <definedName name="järvere" localSheetId="0">#REF!</definedName>
    <definedName name="järvere">#REF!</definedName>
    <definedName name="kaagjärve">#REF!</definedName>
    <definedName name="kalliküla">#REF!</definedName>
    <definedName name="karula">#REF!</definedName>
    <definedName name="kirumpää">#REF!</definedName>
    <definedName name="koikküla">#REF!</definedName>
    <definedName name="kose">#REF!</definedName>
    <definedName name="kurenurme">#REF!</definedName>
    <definedName name="kääpa">#REF!</definedName>
    <definedName name="kündja">#REF!</definedName>
    <definedName name="laatre">#REF!</definedName>
    <definedName name="lasva">#REF!</definedName>
    <definedName name="linnamäe">#REF!</definedName>
    <definedName name="lüllemäe">#REF!</definedName>
    <definedName name="meegomäe">#REF!</definedName>
    <definedName name="navi">#REF!</definedName>
    <definedName name="orava">#REF!</definedName>
    <definedName name="osula">#REF!</definedName>
    <definedName name="otsa">#REF!</definedName>
    <definedName name="parksepa">#REF!</definedName>
    <definedName name="puiga">#REF!</definedName>
    <definedName name="sooküla">#REF!</definedName>
    <definedName name="sooru">#REF!</definedName>
    <definedName name="sulbi">#REF!</definedName>
    <definedName name="sõmerpalu">#REF!</definedName>
    <definedName name="tagula">#REF!</definedName>
    <definedName name="taheva">#REF!</definedName>
    <definedName name="tsirguliina">#REF!</definedName>
    <definedName name="tsirgumäe">#REF!</definedName>
    <definedName name="tsolgo">#REF!</definedName>
    <definedName name="UP">#REF!</definedName>
    <definedName name="valga">#REF!</definedName>
    <definedName name="vanavastse">#REF!</definedName>
    <definedName name="vastseliina">#REF!</definedName>
    <definedName name="viitka">#REF!</definedName>
    <definedName name="võlsi">#REF!</definedName>
    <definedName name="võrumõisa">#REF!</definedName>
    <definedName name="väimela">#REF!</definedName>
    <definedName name="õru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7" i="12" l="1"/>
  <c r="F286" i="12"/>
  <c r="F285" i="12"/>
  <c r="F280" i="12"/>
  <c r="F279" i="12"/>
  <c r="F278" i="12"/>
  <c r="F277" i="12"/>
  <c r="F273" i="12"/>
  <c r="F271" i="12" s="1"/>
  <c r="F272" i="12"/>
  <c r="F269" i="12"/>
  <c r="F268" i="12"/>
  <c r="AA8" i="12" s="1"/>
  <c r="F264" i="12"/>
  <c r="F263" i="12"/>
  <c r="F260" i="12"/>
  <c r="F259" i="12"/>
  <c r="F255" i="12"/>
  <c r="F254" i="12"/>
  <c r="F252" i="12"/>
  <c r="F251" i="12"/>
  <c r="D250" i="12"/>
  <c r="F247" i="12"/>
  <c r="F246" i="12"/>
  <c r="F245" i="12"/>
  <c r="D244" i="12"/>
  <c r="F240" i="12"/>
  <c r="F237" i="12"/>
  <c r="F236" i="12" s="1"/>
  <c r="F232" i="12"/>
  <c r="F230" i="12"/>
  <c r="W8" i="12" s="1"/>
  <c r="W7" i="12" s="1"/>
  <c r="F229" i="12"/>
  <c r="F224" i="12"/>
  <c r="F223" i="12"/>
  <c r="F222" i="12" s="1"/>
  <c r="F219" i="12"/>
  <c r="U9" i="12" s="1"/>
  <c r="F218" i="12"/>
  <c r="F217" i="12"/>
  <c r="F214" i="12"/>
  <c r="F213" i="12"/>
  <c r="F212" i="12"/>
  <c r="F211" i="12"/>
  <c r="F210" i="12"/>
  <c r="D209" i="12"/>
  <c r="F205" i="12"/>
  <c r="F203" i="12"/>
  <c r="F202" i="12"/>
  <c r="F201" i="12"/>
  <c r="F200" i="12"/>
  <c r="F199" i="12"/>
  <c r="F198" i="12"/>
  <c r="F195" i="12"/>
  <c r="F194" i="12"/>
  <c r="D193" i="12"/>
  <c r="F191" i="12"/>
  <c r="F190" i="12"/>
  <c r="F189" i="12"/>
  <c r="F188" i="12"/>
  <c r="D187" i="12"/>
  <c r="F185" i="12"/>
  <c r="F184" i="12"/>
  <c r="F183" i="12"/>
  <c r="F182" i="12"/>
  <c r="F181" i="12"/>
  <c r="F180" i="12"/>
  <c r="D179" i="12"/>
  <c r="F177" i="12"/>
  <c r="F176" i="12"/>
  <c r="F175" i="12"/>
  <c r="F174" i="12"/>
  <c r="F173" i="12"/>
  <c r="F172" i="12"/>
  <c r="D171" i="12"/>
  <c r="F168" i="12"/>
  <c r="F167" i="12"/>
  <c r="F166" i="12"/>
  <c r="F165" i="12"/>
  <c r="F164" i="12"/>
  <c r="F163" i="12"/>
  <c r="F162" i="12"/>
  <c r="F160" i="12"/>
  <c r="F158" i="12"/>
  <c r="F157" i="12"/>
  <c r="F156" i="12"/>
  <c r="F155" i="12"/>
  <c r="F154" i="12"/>
  <c r="F153" i="12"/>
  <c r="F152" i="12"/>
  <c r="D151" i="12"/>
  <c r="F149" i="12"/>
  <c r="F148" i="12"/>
  <c r="F147" i="12"/>
  <c r="D146" i="12"/>
  <c r="F142" i="12"/>
  <c r="F140" i="12"/>
  <c r="F139" i="12"/>
  <c r="D138" i="12"/>
  <c r="F136" i="12"/>
  <c r="F135" i="12"/>
  <c r="D134" i="12"/>
  <c r="F132" i="12"/>
  <c r="F131" i="12"/>
  <c r="D130" i="12"/>
  <c r="F127" i="12"/>
  <c r="F126" i="12"/>
  <c r="F125" i="12" s="1"/>
  <c r="F121" i="12"/>
  <c r="R9" i="12" s="1"/>
  <c r="D120" i="12"/>
  <c r="F117" i="12"/>
  <c r="F116" i="12"/>
  <c r="F115" i="12"/>
  <c r="F112" i="12"/>
  <c r="F111" i="12"/>
  <c r="F110" i="12"/>
  <c r="F109" i="12"/>
  <c r="D108" i="12"/>
  <c r="F104" i="12"/>
  <c r="F103" i="12" s="1"/>
  <c r="F102" i="12"/>
  <c r="F101" i="12"/>
  <c r="D100" i="12"/>
  <c r="F96" i="12"/>
  <c r="F89" i="12"/>
  <c r="M21" i="12" s="1"/>
  <c r="F86" i="12"/>
  <c r="F83" i="12" s="1"/>
  <c r="M20" i="12" s="1"/>
  <c r="F81" i="12"/>
  <c r="F80" i="12"/>
  <c r="F79" i="12"/>
  <c r="F78" i="12"/>
  <c r="D77" i="12"/>
  <c r="F75" i="12"/>
  <c r="F74" i="12"/>
  <c r="F73" i="12"/>
  <c r="D72" i="12"/>
  <c r="F71" i="12"/>
  <c r="F68" i="12"/>
  <c r="F67" i="12"/>
  <c r="F66" i="12"/>
  <c r="F65" i="12"/>
  <c r="F64" i="12"/>
  <c r="F61" i="12"/>
  <c r="F60" i="12" s="1"/>
  <c r="D60" i="12"/>
  <c r="F58" i="12"/>
  <c r="F57" i="12"/>
  <c r="F56" i="12"/>
  <c r="D55" i="12"/>
  <c r="F53" i="12"/>
  <c r="F52" i="12"/>
  <c r="F51" i="12"/>
  <c r="F50" i="12"/>
  <c r="F49" i="12"/>
  <c r="F48" i="12"/>
  <c r="F47" i="12"/>
  <c r="D46" i="12"/>
  <c r="F44" i="12"/>
  <c r="F43" i="12"/>
  <c r="F42" i="12"/>
  <c r="F41" i="12"/>
  <c r="F40" i="12"/>
  <c r="F39" i="12"/>
  <c r="F38" i="12"/>
  <c r="F37" i="12"/>
  <c r="F36" i="12"/>
  <c r="F35" i="12"/>
  <c r="L34" i="12"/>
  <c r="F34" i="12"/>
  <c r="L33" i="12"/>
  <c r="D33" i="12"/>
  <c r="L32" i="12"/>
  <c r="L31" i="12"/>
  <c r="L30" i="12"/>
  <c r="F30" i="12"/>
  <c r="L29" i="12"/>
  <c r="L28" i="12"/>
  <c r="F28" i="12"/>
  <c r="L27" i="12"/>
  <c r="F27" i="12"/>
  <c r="L26" i="12"/>
  <c r="F26" i="12"/>
  <c r="L25" i="12"/>
  <c r="F25" i="12"/>
  <c r="L24" i="12"/>
  <c r="F24" i="12"/>
  <c r="L23" i="12"/>
  <c r="F23" i="12"/>
  <c r="L22" i="12"/>
  <c r="F22" i="12"/>
  <c r="L21" i="12"/>
  <c r="F21" i="12"/>
  <c r="L20" i="12"/>
  <c r="D20" i="12"/>
  <c r="L19" i="12"/>
  <c r="F18" i="12"/>
  <c r="F17" i="12"/>
  <c r="F16" i="12"/>
  <c r="F15" i="12"/>
  <c r="F14" i="12"/>
  <c r="F13" i="12"/>
  <c r="F12" i="12"/>
  <c r="F11" i="12"/>
  <c r="N10" i="12"/>
  <c r="M10" i="12" s="1"/>
  <c r="F10" i="12"/>
  <c r="F9" i="12"/>
  <c r="AB8" i="12"/>
  <c r="AB7" i="12" s="1"/>
  <c r="V8" i="12"/>
  <c r="V7" i="12" s="1"/>
  <c r="Q8" i="12"/>
  <c r="F8" i="12"/>
  <c r="P7" i="12"/>
  <c r="O7" i="12"/>
  <c r="F7" i="12"/>
  <c r="D6" i="12"/>
  <c r="AA5" i="12"/>
  <c r="Z5" i="12"/>
  <c r="Y5" i="12"/>
  <c r="U5" i="12"/>
  <c r="S5" i="12"/>
  <c r="R5" i="12"/>
  <c r="Q5" i="12"/>
  <c r="AA4" i="12"/>
  <c r="Z4" i="12"/>
  <c r="Y4" i="12"/>
  <c r="U4" i="12"/>
  <c r="S4" i="12"/>
  <c r="R4" i="12"/>
  <c r="Q4" i="12"/>
  <c r="AC3" i="12"/>
  <c r="AB3" i="12"/>
  <c r="V3" i="12"/>
  <c r="P3" i="12"/>
  <c r="P11" i="12" s="1"/>
  <c r="O3" i="12"/>
  <c r="AB2" i="12"/>
  <c r="AA2" i="12"/>
  <c r="Z2" i="12"/>
  <c r="Y2" i="12"/>
  <c r="X2" i="12"/>
  <c r="W2" i="12"/>
  <c r="V2" i="12"/>
  <c r="U2" i="12"/>
  <c r="T2" i="12"/>
  <c r="S2" i="12"/>
  <c r="R2" i="12"/>
  <c r="Q2" i="12"/>
  <c r="O2" i="12"/>
  <c r="N2" i="12"/>
  <c r="F244" i="12" l="1"/>
  <c r="F243" i="12" s="1"/>
  <c r="Z9" i="12"/>
  <c r="R3" i="12"/>
  <c r="AC8" i="12"/>
  <c r="AC7" i="12" s="1"/>
  <c r="AC11" i="12" s="1"/>
  <c r="O11" i="12"/>
  <c r="AA9" i="12"/>
  <c r="AA7" i="12" s="1"/>
  <c r="F258" i="12"/>
  <c r="F276" i="12"/>
  <c r="F275" i="12" s="1"/>
  <c r="M33" i="12" s="1"/>
  <c r="F187" i="12"/>
  <c r="U8" i="12"/>
  <c r="U7" i="12" s="1"/>
  <c r="F63" i="12"/>
  <c r="F262" i="12"/>
  <c r="F250" i="12"/>
  <c r="F114" i="12"/>
  <c r="Q9" i="12"/>
  <c r="T8" i="12"/>
  <c r="R8" i="12"/>
  <c r="R7" i="12" s="1"/>
  <c r="F120" i="12"/>
  <c r="F119" i="12" s="1"/>
  <c r="Z8" i="12"/>
  <c r="F77" i="12"/>
  <c r="F138" i="12"/>
  <c r="Z3" i="12"/>
  <c r="S9" i="12"/>
  <c r="Y9" i="12"/>
  <c r="F253" i="12"/>
  <c r="V11" i="12"/>
  <c r="S3" i="12"/>
  <c r="Y8" i="12"/>
  <c r="F209" i="12"/>
  <c r="F208" i="12" s="1"/>
  <c r="F221" i="12"/>
  <c r="M27" i="12" s="1"/>
  <c r="F228" i="12"/>
  <c r="F227" i="12" s="1"/>
  <c r="M28" i="12" s="1"/>
  <c r="AA3" i="12"/>
  <c r="F33" i="12"/>
  <c r="T4" i="12"/>
  <c r="F171" i="12"/>
  <c r="F72" i="12"/>
  <c r="Z7" i="12"/>
  <c r="Z11" i="12" s="1"/>
  <c r="AB11" i="12"/>
  <c r="N6" i="12"/>
  <c r="M6" i="12" s="1"/>
  <c r="M46" i="12" s="1"/>
  <c r="F20" i="12"/>
  <c r="W4" i="12"/>
  <c r="T5" i="12"/>
  <c r="F108" i="12"/>
  <c r="F161" i="12"/>
  <c r="F267" i="12"/>
  <c r="F266" i="12" s="1"/>
  <c r="M32" i="12" s="1"/>
  <c r="N4" i="12"/>
  <c r="F46" i="12"/>
  <c r="X4" i="12"/>
  <c r="X3" i="12" s="1"/>
  <c r="U3" i="12"/>
  <c r="Q7" i="12"/>
  <c r="F257" i="12"/>
  <c r="M31" i="12" s="1"/>
  <c r="N8" i="12"/>
  <c r="Q3" i="12"/>
  <c r="T9" i="12"/>
  <c r="F216" i="12"/>
  <c r="F124" i="12"/>
  <c r="F197" i="12"/>
  <c r="R11" i="12"/>
  <c r="N9" i="12"/>
  <c r="N5" i="12"/>
  <c r="F55" i="12"/>
  <c r="F6" i="12"/>
  <c r="Y3" i="12"/>
  <c r="F134" i="12"/>
  <c r="F146" i="12"/>
  <c r="F151" i="12"/>
  <c r="F179" i="12"/>
  <c r="F193" i="12"/>
  <c r="F239" i="12"/>
  <c r="X9" i="12" s="1"/>
  <c r="X7" i="12" s="1"/>
  <c r="F284" i="12"/>
  <c r="F283" i="12" s="1"/>
  <c r="M34" i="12" s="1"/>
  <c r="S8" i="12"/>
  <c r="S7" i="12" s="1"/>
  <c r="S11" i="12" s="1"/>
  <c r="F100" i="12"/>
  <c r="F99" i="12" s="1"/>
  <c r="F95" i="12" s="1"/>
  <c r="M22" i="12" s="1"/>
  <c r="F130" i="12"/>
  <c r="Q11" i="12" l="1"/>
  <c r="AA11" i="12"/>
  <c r="F249" i="12"/>
  <c r="F242" i="12" s="1"/>
  <c r="M30" i="12" s="1"/>
  <c r="M8" i="12"/>
  <c r="F107" i="12"/>
  <c r="F106" i="12" s="1"/>
  <c r="M23" i="12" s="1"/>
  <c r="T7" i="12"/>
  <c r="F129" i="12"/>
  <c r="F123" i="12" s="1"/>
  <c r="M24" i="12" s="1"/>
  <c r="U11" i="12"/>
  <c r="Y7" i="12"/>
  <c r="Y11" i="12" s="1"/>
  <c r="X11" i="12"/>
  <c r="F70" i="12"/>
  <c r="N3" i="12"/>
  <c r="M4" i="12"/>
  <c r="T3" i="12"/>
  <c r="T11" i="12" s="1"/>
  <c r="F32" i="12"/>
  <c r="F207" i="12"/>
  <c r="M26" i="12" s="1"/>
  <c r="F145" i="12"/>
  <c r="M9" i="12"/>
  <c r="W3" i="12"/>
  <c r="W11" i="12" s="1"/>
  <c r="F5" i="12"/>
  <c r="N7" i="12"/>
  <c r="F170" i="12"/>
  <c r="M5" i="12"/>
  <c r="F235" i="12"/>
  <c r="M29" i="12" s="1"/>
  <c r="M7" i="12" l="1"/>
  <c r="M44" i="12"/>
  <c r="F144" i="12"/>
  <c r="M3" i="12"/>
  <c r="M11" i="12" s="1"/>
  <c r="F4" i="12"/>
  <c r="M19" i="12" s="1"/>
  <c r="N11" i="12"/>
  <c r="M45" i="12"/>
  <c r="M47" i="12" s="1"/>
  <c r="M48" i="12" s="1"/>
  <c r="M25" i="12"/>
  <c r="M35" i="12" s="1"/>
</calcChain>
</file>

<file path=xl/sharedStrings.xml><?xml version="1.0" encoding="utf-8"?>
<sst xmlns="http://schemas.openxmlformats.org/spreadsheetml/2006/main" count="695" uniqueCount="224">
  <si>
    <t>Investeeringud puuduvad</t>
  </si>
  <si>
    <t>Kanalisatsioon</t>
  </si>
  <si>
    <t>2.</t>
  </si>
  <si>
    <t>P</t>
  </si>
  <si>
    <t>tk</t>
  </si>
  <si>
    <t>1.2.</t>
  </si>
  <si>
    <t>m</t>
  </si>
  <si>
    <t>Veetorustiku rajamine</t>
  </si>
  <si>
    <t>1.1.</t>
  </si>
  <si>
    <t>Veevarustus</t>
  </si>
  <si>
    <t>1.</t>
  </si>
  <si>
    <t>PRK 11085 rekonstrueerimine</t>
  </si>
  <si>
    <t>Kiidjärve küla</t>
  </si>
  <si>
    <t>1.3.</t>
  </si>
  <si>
    <t>Uue puurkaev-pumpla rajamine</t>
  </si>
  <si>
    <t>Taevaskoja küla</t>
  </si>
  <si>
    <t>PRK 57327 rekonstrueerimine</t>
  </si>
  <si>
    <t>Karilatsi küla</t>
  </si>
  <si>
    <t>Isevoolse kanalisatsioonitorustiku rekonstrueerimine</t>
  </si>
  <si>
    <t>2.3.</t>
  </si>
  <si>
    <t>Isevoolse kanalisatsioonitorustiku rajamine</t>
  </si>
  <si>
    <t>2.2.</t>
  </si>
  <si>
    <t>2.1.</t>
  </si>
  <si>
    <t>L</t>
  </si>
  <si>
    <t>Veetorustiku rekonstrueerimine</t>
  </si>
  <si>
    <t>sh Pereelamutu tee kuni RVP</t>
  </si>
  <si>
    <t>sh Sikaristi</t>
  </si>
  <si>
    <t>TTV koha rajamine koos juurdepääsuteega</t>
  </si>
  <si>
    <t>sh Vardja külasisene</t>
  </si>
  <si>
    <t>sh Himma-Vardja ühendus</t>
  </si>
  <si>
    <t>Veetorustiku rekonstrueerimine (Vardja küla ühendus)</t>
  </si>
  <si>
    <t xml:space="preserve">Himma-Vardja piirkond </t>
  </si>
  <si>
    <t>Jaanimõisa küla</t>
  </si>
  <si>
    <t>PRK 11092 rekonstrueerimine (hoone soojustamine)</t>
  </si>
  <si>
    <t>Rasina küla</t>
  </si>
  <si>
    <t>TTV mahuti rajamine kortermajade piirkonda</t>
  </si>
  <si>
    <t>Aarna küla</t>
  </si>
  <si>
    <t>Isevoolse kanalisatsioonitorustiku rekonstrueerimine (Põhikooli)</t>
  </si>
  <si>
    <t>PRK 11038 reservi viimine</t>
  </si>
  <si>
    <t>1.4.</t>
  </si>
  <si>
    <t>Kauksi RKA</t>
  </si>
  <si>
    <t>Reoveepuhasti ehituslik ja tehniline rekonstrueerimine</t>
  </si>
  <si>
    <t>sh elektri- ja automaatikatööd</t>
  </si>
  <si>
    <t>PRK 11224 reservi jätmine</t>
  </si>
  <si>
    <t>Vastse-Kuuste RKA</t>
  </si>
  <si>
    <t>Kanalisatsioonipumplate rajamine (Tilsi-Naruski tee ja Järvekalda)</t>
  </si>
  <si>
    <t>sh Tilsi-Naruski tee</t>
  </si>
  <si>
    <t>sh Järvekalda</t>
  </si>
  <si>
    <t>Survekanalisatsioonitorustiku rajamine</t>
  </si>
  <si>
    <t>sh Tilsi-Naruski tee ühendus</t>
  </si>
  <si>
    <t xml:space="preserve">Tuletõrjeveemahutite rajamine </t>
  </si>
  <si>
    <t>Tilsi RKA</t>
  </si>
  <si>
    <t>Mooste RKA</t>
  </si>
  <si>
    <t>Ahja RKA</t>
  </si>
  <si>
    <t>Andre küla</t>
  </si>
  <si>
    <t>Peri RKA</t>
  </si>
  <si>
    <t>sh Tehnika, Kastani ja Tehnika põik kraavide rekonstrueerimine</t>
  </si>
  <si>
    <t>sh Jaama tn kraavi rajamine</t>
  </si>
  <si>
    <t>Sademeveekraavide rajamine ja rekonstrueerimine</t>
  </si>
  <si>
    <t>3.3.</t>
  </si>
  <si>
    <t>Sademeveetorustiku rajamine</t>
  </si>
  <si>
    <t>3.2.</t>
  </si>
  <si>
    <t>3.1.</t>
  </si>
  <si>
    <t>3.</t>
  </si>
  <si>
    <t>2.5.</t>
  </si>
  <si>
    <t>Survekanalisatsiooni rajamine</t>
  </si>
  <si>
    <t>2.4.</t>
  </si>
  <si>
    <t>Teenust ei pakuta</t>
  </si>
  <si>
    <t>II teenusepiirkond</t>
  </si>
  <si>
    <t>I teenusepiirkond</t>
  </si>
  <si>
    <t>Isevoolse kanalisatsioontorustiku rajamine</t>
  </si>
  <si>
    <t>INVESTEERINGUD KOKKU</t>
  </si>
  <si>
    <t>25/40</t>
  </si>
  <si>
    <t>L/P</t>
  </si>
  <si>
    <t>Põlva RKA</t>
  </si>
  <si>
    <t>Amort aeg</t>
  </si>
  <si>
    <t>Lühi / Pika</t>
  </si>
  <si>
    <t>Hinnanguline maksumus</t>
  </si>
  <si>
    <t>Maht</t>
  </si>
  <si>
    <t>Ühik</t>
  </si>
  <si>
    <t>Tööde nimetus</t>
  </si>
  <si>
    <t>Jrk</t>
  </si>
  <si>
    <t>INVESTEERINGUTE KOKKUVÕTE</t>
  </si>
  <si>
    <t>Põlva VPJ SCADA süsteemi uuendamine</t>
  </si>
  <si>
    <t>Põlva RVP rekonstrueerimine</t>
  </si>
  <si>
    <t>sh Põlva RVP trummelkompostrite rekonstrueerimine</t>
  </si>
  <si>
    <t>sh avariigeneraatori paigaldus ja alajaama ümberehitus</t>
  </si>
  <si>
    <t xml:space="preserve">sh uue pesuvetepurgla ehitus  </t>
  </si>
  <si>
    <t>sh traktori soetamine</t>
  </si>
  <si>
    <t>sh päikesepargi laiendamine (80 kW kuni 150 kW)</t>
  </si>
  <si>
    <t>sh Kesk tn</t>
  </si>
  <si>
    <t>sh Kesk tn imbväljaku rajamine</t>
  </si>
  <si>
    <t>sh Tehase 7 ja 9</t>
  </si>
  <si>
    <t>sh Tartu mnt 18, 16, 16a, 14</t>
  </si>
  <si>
    <t>Ahja RVP rekonstrueerimine</t>
  </si>
  <si>
    <t>sh protsessimahuti katmine ja soojustamine</t>
  </si>
  <si>
    <t>sh Tartu-Räpina-Värska tee</t>
  </si>
  <si>
    <t>sh Lasteaia tee koos ühendustega kuni Rasina mnt</t>
  </si>
  <si>
    <t>sh Rasina mnt koos ühendustega</t>
  </si>
  <si>
    <t>sh Mõisahoovi, Järveotsa tn</t>
  </si>
  <si>
    <t>JVP II astme võimekuse rajamine</t>
  </si>
  <si>
    <t>II astme pumbad ja automaatika</t>
  </si>
  <si>
    <t>kmpl</t>
  </si>
  <si>
    <t>joogiveemahutid 2x30 m3</t>
  </si>
  <si>
    <t>olemasoleva hoone rekonstrueerimine, piirdeaed</t>
  </si>
  <si>
    <t>sh Rasina mnt 17, 14, 12 ja 10</t>
  </si>
  <si>
    <t>veehinda ei lähe</t>
  </si>
  <si>
    <t>sh Tiigi tn 8, 6 ja 4</t>
  </si>
  <si>
    <t>sh Kesktänav 18, 14, 12, 6, 4, 2</t>
  </si>
  <si>
    <t xml:space="preserve">sh Kaare tn pikendus kuni Ahja tee 10 </t>
  </si>
  <si>
    <t>sh Kesktänav RVP kuni JVP koos kinnistute ühendustorustikega</t>
  </si>
  <si>
    <t>sh Tiigi tn</t>
  </si>
  <si>
    <t>sh Pargi tn lääne suunal</t>
  </si>
  <si>
    <t>sh Pargi tn ida suunal</t>
  </si>
  <si>
    <t>sh Kaare tn</t>
  </si>
  <si>
    <t>sh Raja tn</t>
  </si>
  <si>
    <t xml:space="preserve">sh Karikakra tn </t>
  </si>
  <si>
    <t xml:space="preserve">PRK 11128 rekonstrueerimine ja JVP koos II astme pumplaga rajamine </t>
  </si>
  <si>
    <t>sh puurkaevpumpla hoone rekonstrueerimine</t>
  </si>
  <si>
    <t>sh II-astme pumpla rekonstrueerimine (sh pumbad ja mahuti)</t>
  </si>
  <si>
    <t>sh raua- ja mangaanieraldusseadmete paigaldamine</t>
  </si>
  <si>
    <t>sh filtripesuvee ärajuhtimiseks kanalisatsioonpumpla</t>
  </si>
  <si>
    <t>sh filtripesuvee ärajuhtimiseks survekanalisatsioonitorustik</t>
  </si>
  <si>
    <t>sh juurdepääsutee rajamine ja piirdeaia paigaldamine</t>
  </si>
  <si>
    <t>sh Tiigi tn 2, 3, 5, 4, 6, 8</t>
  </si>
  <si>
    <t>sh Lasteaia tn 4, 6, 8 ja Tööstuse tn 20</t>
  </si>
  <si>
    <t>sh Kesktänav 18, 14, 12, 10, 6, 4, 2</t>
  </si>
  <si>
    <t>sh Pargi tn 7</t>
  </si>
  <si>
    <t>sh Ahja tee 10</t>
  </si>
  <si>
    <t>sh Tööstuse 10 ja 12</t>
  </si>
  <si>
    <t>sh Kesktänav lõuna kuni RVP koos kinnistute ühendustorustikega</t>
  </si>
  <si>
    <t>sh Kesktänav KPJ kuni Tööstuse tn 4</t>
  </si>
  <si>
    <t xml:space="preserve">sh Kaare tn </t>
  </si>
  <si>
    <t>sh KPJ-Kesktänav</t>
  </si>
  <si>
    <t>sh KPJ-Tiigi</t>
  </si>
  <si>
    <t>sh KPJ-Pargi</t>
  </si>
  <si>
    <t>sh JVP ühendus</t>
  </si>
  <si>
    <t>Survekanalisatsioonitorustiku rekonstrueerimine</t>
  </si>
  <si>
    <t>sh KPJ-Karikakra</t>
  </si>
  <si>
    <t>Reoveepumplate rajamine/rekonstrueerimine</t>
  </si>
  <si>
    <t>sh KPJ-Kesktänav rajamine</t>
  </si>
  <si>
    <t>sh KPJ-Tiigi rajamine</t>
  </si>
  <si>
    <t>sh KPJ-Karikakra rajamine</t>
  </si>
  <si>
    <t>sh KPJ-Kaare rajamine</t>
  </si>
  <si>
    <t>sh KPJ-Pargi rekonstrueerimine</t>
  </si>
  <si>
    <t>sh vanade pumplate likvideerimine  (Karikakra, Kesktänav)</t>
  </si>
  <si>
    <t>2.6.</t>
  </si>
  <si>
    <t>PRK 4947 rekonstrueerimine ligipääsutee rajamine</t>
  </si>
  <si>
    <t>Kauksi kooli piirkonna RVP rekonstrueerimine</t>
  </si>
  <si>
    <t>Puurkaevu filtrivee imbkaevu rajamine</t>
  </si>
  <si>
    <t>TTV mahuti rajamine puurkaev-pumpla juurde</t>
  </si>
  <si>
    <t>Kokku</t>
  </si>
  <si>
    <t>Lühiajaline</t>
  </si>
  <si>
    <t>Vesi</t>
  </si>
  <si>
    <t>Kanal</t>
  </si>
  <si>
    <t>Sade</t>
  </si>
  <si>
    <t>Pikaajaline</t>
  </si>
  <si>
    <t>Inv vesi kokku</t>
  </si>
  <si>
    <t>Inv kanal kokku</t>
  </si>
  <si>
    <t>Inv sade kokku</t>
  </si>
  <si>
    <t>Inv kokku</t>
  </si>
  <si>
    <t>Inv veehinda kokku</t>
  </si>
  <si>
    <t>Reoveepumplate rajamine</t>
  </si>
  <si>
    <t>Sademevesi</t>
  </si>
  <si>
    <t>sh Järvekalda, Austa, Saare kinnistud</t>
  </si>
  <si>
    <t>Reoveepuhasti rajamine (võre-septik-biotiik)</t>
  </si>
  <si>
    <t>sh reoveepuhasti rajamine koos ligipääsuteega</t>
  </si>
  <si>
    <t>sh biotiikide puhastamine ja rekonstrueerimine</t>
  </si>
  <si>
    <t>Kauksi RVP reoveepumpla rekonstrueerimine</t>
  </si>
  <si>
    <t>sh Lina tn 48 ühendus (Põlva)</t>
  </si>
  <si>
    <t>sh Energia tn 10a kuni Energia tn 8 (Põlva)</t>
  </si>
  <si>
    <t>sh Ringtee 14 ja 16 ühendus (Põlva)</t>
  </si>
  <si>
    <t>sh Kuuse tn 6 ja Kaasiku tn ühendus (Põlva)</t>
  </si>
  <si>
    <t>sh Jaama tn 21 pikendus (Põlva)</t>
  </si>
  <si>
    <t>sh Orjaõe kergliiklustee L4 (Orajõe)</t>
  </si>
  <si>
    <t>sh Keskuse tee 28 (Himmaste)</t>
  </si>
  <si>
    <t>sh Johannes Käisi tn Käisi 20 kuni Käisi 13 (Põlva)</t>
  </si>
  <si>
    <t>sh J. Hurda tn 12 kuni 24 (Põlva)</t>
  </si>
  <si>
    <t>sh Kesk tn 16 kuni Kesk tn 2 (Põlva)</t>
  </si>
  <si>
    <t>sh Oru, Rähni, Männi ja Toome elamurajoon (Põlva)</t>
  </si>
  <si>
    <t>sh Kirsi tn kuni Pihlaka tn 3a (Põlva)</t>
  </si>
  <si>
    <t>sh Jaama ja raudtee vaheline lõik (Põlva)</t>
  </si>
  <si>
    <t>sh Liimpuidu tee 1 ühendus (Himmaste)</t>
  </si>
  <si>
    <t>sh Ringtee 14 ja 16 ühendus Kaasiku KP (Põlva)</t>
  </si>
  <si>
    <t>sh Orajõe tn 9 liitumispunkt (Orajõe)</t>
  </si>
  <si>
    <t>sh Karjääri tee 3, 5, Töötsimäe tee 1, J.Hurda tee 12, Keskuse tee 33, 35 (Himmaste)</t>
  </si>
  <si>
    <t>sh Allika tee 2 liitumispunkt (Himmaste)</t>
  </si>
  <si>
    <t>sh Paako tee 2, 4, 6, 8 ja Lao tee 1, 3, 5 (Himmaste)</t>
  </si>
  <si>
    <t>sh Tööstuse tee 6 liitumispunkt (Himmaste)</t>
  </si>
  <si>
    <t>sh Allika tee 5, 5a, 7, 4, 6 ühendus (Himmaste)</t>
  </si>
  <si>
    <t>sh Pihlaka ja Sireli tn lõigud (Põlva)</t>
  </si>
  <si>
    <t>sh Jaama tn 76 kuni KP-Jaama4 (Põlva)</t>
  </si>
  <si>
    <t>sh Roosi tn 16, Lina tn 20, Lina tn 18 (Põlva)</t>
  </si>
  <si>
    <t>sh Jaama-Kase ristmikust Jaama tn põhja suunas (Põlva)</t>
  </si>
  <si>
    <t>sh Roosi tn 20 lõik (Põlva)</t>
  </si>
  <si>
    <t>sh Oru tee kuni Mällo tee 10 (Himmaste)</t>
  </si>
  <si>
    <t>sh KPJ-Himmaste 3 ühendus (Himmaste)</t>
  </si>
  <si>
    <t>sh Keskuse tee 28 ühendus Himmaste külas (Himmaste)</t>
  </si>
  <si>
    <t>sh KPJ-Himmaste 2 ühendus (Himmaste)</t>
  </si>
  <si>
    <t>sh KPJ-Himmaste 2 ja Himmaste 3 (Himmaste)</t>
  </si>
  <si>
    <t>sh Kauksi Koolimaja kinnistu</t>
  </si>
  <si>
    <t>sh Kauksi kooli piirkonna ühendustorustik</t>
  </si>
  <si>
    <t>sh Kauksi küla torustikud</t>
  </si>
  <si>
    <t>Reoveepuhasti rekonstrueerimine</t>
  </si>
  <si>
    <t>Ühiku hind (€)</t>
  </si>
  <si>
    <t>sh Karjääri tee 3, 5, J. Hurda tee 12, Keskuse tee 33, 35 (Himmaste)</t>
  </si>
  <si>
    <t>Sademeveesüsteemide hüdraulilise mudeli koostamine Põlva linnas</t>
  </si>
  <si>
    <t>sh Pärna kinnistud</t>
  </si>
  <si>
    <t>Veetorustikule elektrikeevisliitmikute paigaldamine</t>
  </si>
  <si>
    <t>PRK 11075 rekonstrueerimine (filtripesuvee ärajuhtimissüsteem)</t>
  </si>
  <si>
    <t>Hatiku piirkond (Mammaste küla)</t>
  </si>
  <si>
    <t>sh Pärna tn 1a ühendus Oru tn pealt (Põlva)</t>
  </si>
  <si>
    <t>sh Taevaskoja tee ringistamine (Himmaste)</t>
  </si>
  <si>
    <t>sh Koolimaja tee 3 liitumispunkt (Mammaste)</t>
  </si>
  <si>
    <t>sh Jaama tn kuni Raudtee tn 7 (Põlva)</t>
  </si>
  <si>
    <t>sh Jaama tn 72, 74, 76 (Põlva)</t>
  </si>
  <si>
    <t>sh Energia tn 1 kuni Energia tn 10 ja Energia tn 20 (Põlva)</t>
  </si>
  <si>
    <t>sh Tööstuse tee 6, 8 ja 10 liitumispunkt (Himmaste)</t>
  </si>
  <si>
    <t>sh Keskuse tee 26 liitumispunkt (Himmaste)</t>
  </si>
  <si>
    <t>sh Pihlaka tn torustik ja Lina tn pikendus</t>
  </si>
  <si>
    <t>sh Savi tn torustik kuni rekonstrueeritav kraav</t>
  </si>
  <si>
    <t>sh Kaasiku tn 5 kuni Jaama tn 21 kraavi rajamine</t>
  </si>
  <si>
    <t>sh Karikakra tn ja Kaare tn 12, 19 ja 21</t>
  </si>
  <si>
    <r>
      <t>m</t>
    </r>
    <r>
      <rPr>
        <sz val="1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</si>
</sst>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</cellStyleXfs>
  <cellXfs count="170">
    <xf numFmtId="0" fontId="0" fillId="0" borderId="0" xfId="0"/>
    <xf numFmtId="44" fontId="4" fillId="2" borderId="4" xfId="3" applyFont="1" applyFill="1" applyBorder="1"/>
    <xf numFmtId="44" fontId="4" fillId="4" borderId="6" xfId="3" applyFont="1" applyFill="1" applyBorder="1"/>
    <xf numFmtId="44" fontId="5" fillId="0" borderId="4" xfId="3" applyFont="1" applyFill="1" applyBorder="1"/>
    <xf numFmtId="44" fontId="4" fillId="0" borderId="4" xfId="3" applyFont="1" applyFill="1" applyBorder="1"/>
    <xf numFmtId="44" fontId="0" fillId="0" borderId="1" xfId="3" applyFont="1" applyBorder="1"/>
    <xf numFmtId="44" fontId="4" fillId="0" borderId="4" xfId="3" applyFont="1" applyBorder="1"/>
    <xf numFmtId="44" fontId="5" fillId="0" borderId="4" xfId="3" applyFont="1" applyBorder="1"/>
    <xf numFmtId="44" fontId="4" fillId="5" borderId="6" xfId="3" applyFont="1" applyFill="1" applyBorder="1"/>
    <xf numFmtId="44" fontId="4" fillId="5" borderId="0" xfId="3" applyFont="1" applyFill="1" applyBorder="1"/>
    <xf numFmtId="44" fontId="2" fillId="0" borderId="4" xfId="3" applyFont="1" applyBorder="1"/>
    <xf numFmtId="44" fontId="4" fillId="9" borderId="9" xfId="3" applyFont="1" applyFill="1" applyBorder="1"/>
    <xf numFmtId="44" fontId="5" fillId="0" borderId="9" xfId="3" applyFont="1" applyBorder="1"/>
    <xf numFmtId="44" fontId="5" fillId="0" borderId="9" xfId="3" applyFont="1" applyBorder="1" applyAlignment="1">
      <alignment horizontal="right"/>
    </xf>
    <xf numFmtId="0" fontId="1" fillId="0" borderId="0" xfId="4"/>
    <xf numFmtId="0" fontId="1" fillId="0" borderId="0" xfId="4" applyAlignment="1">
      <alignment horizontal="center"/>
    </xf>
    <xf numFmtId="0" fontId="3" fillId="0" borderId="0" xfId="4" applyFont="1"/>
    <xf numFmtId="0" fontId="4" fillId="8" borderId="9" xfId="4" applyFont="1" applyFill="1" applyBorder="1" applyAlignment="1">
      <alignment horizontal="left"/>
    </xf>
    <xf numFmtId="0" fontId="4" fillId="7" borderId="9" xfId="4" applyFont="1" applyFill="1" applyBorder="1" applyAlignment="1">
      <alignment horizontal="left"/>
    </xf>
    <xf numFmtId="0" fontId="4" fillId="7" borderId="9" xfId="4" applyFont="1" applyFill="1" applyBorder="1" applyAlignment="1">
      <alignment horizontal="right"/>
    </xf>
    <xf numFmtId="0" fontId="4" fillId="7" borderId="9" xfId="4" applyFont="1" applyFill="1" applyBorder="1"/>
    <xf numFmtId="0" fontId="4" fillId="7" borderId="9" xfId="4" applyFont="1" applyFill="1" applyBorder="1" applyAlignment="1">
      <alignment horizontal="center"/>
    </xf>
    <xf numFmtId="0" fontId="4" fillId="0" borderId="0" xfId="4" applyFont="1"/>
    <xf numFmtId="0" fontId="4" fillId="9" borderId="9" xfId="4" applyFont="1" applyFill="1" applyBorder="1"/>
    <xf numFmtId="44" fontId="4" fillId="9" borderId="9" xfId="4" applyNumberFormat="1" applyFont="1" applyFill="1" applyBorder="1"/>
    <xf numFmtId="0" fontId="4" fillId="5" borderId="0" xfId="4" applyFont="1" applyFill="1" applyAlignment="1">
      <alignment horizontal="left"/>
    </xf>
    <xf numFmtId="0" fontId="4" fillId="5" borderId="0" xfId="4" applyFont="1" applyFill="1" applyAlignment="1">
      <alignment horizontal="center"/>
    </xf>
    <xf numFmtId="0" fontId="4" fillId="0" borderId="0" xfId="4" applyFont="1" applyAlignment="1">
      <alignment horizontal="center"/>
    </xf>
    <xf numFmtId="0" fontId="5" fillId="0" borderId="9" xfId="4" applyFont="1" applyBorder="1"/>
    <xf numFmtId="44" fontId="4" fillId="0" borderId="9" xfId="4" applyNumberFormat="1" applyFont="1" applyBorder="1"/>
    <xf numFmtId="0" fontId="4" fillId="2" borderId="8" xfId="4" applyFont="1" applyFill="1" applyBorder="1" applyAlignment="1">
      <alignment horizontal="right"/>
    </xf>
    <xf numFmtId="0" fontId="4" fillId="2" borderId="7" xfId="4" applyFont="1" applyFill="1" applyBorder="1"/>
    <xf numFmtId="0" fontId="4" fillId="2" borderId="7" xfId="4" applyFont="1" applyFill="1" applyBorder="1" applyAlignment="1">
      <alignment horizontal="center"/>
    </xf>
    <xf numFmtId="44" fontId="4" fillId="2" borderId="6" xfId="5" applyFont="1" applyFill="1" applyBorder="1"/>
    <xf numFmtId="44" fontId="1" fillId="0" borderId="0" xfId="4" applyNumberFormat="1"/>
    <xf numFmtId="0" fontId="4" fillId="0" borderId="5" xfId="4" applyFont="1" applyBorder="1" applyAlignment="1">
      <alignment horizontal="right"/>
    </xf>
    <xf numFmtId="44" fontId="5" fillId="0" borderId="9" xfId="5" applyFont="1" applyBorder="1"/>
    <xf numFmtId="0" fontId="2" fillId="0" borderId="5" xfId="4" applyFont="1" applyBorder="1" applyAlignment="1">
      <alignment horizontal="right"/>
    </xf>
    <xf numFmtId="0" fontId="5" fillId="0" borderId="0" xfId="4" applyFont="1" applyAlignment="1">
      <alignment horizontal="right"/>
    </xf>
    <xf numFmtId="0" fontId="5" fillId="0" borderId="0" xfId="4" applyFont="1" applyAlignment="1">
      <alignment horizontal="center"/>
    </xf>
    <xf numFmtId="0" fontId="5" fillId="0" borderId="0" xfId="4" applyFont="1"/>
    <xf numFmtId="44" fontId="5" fillId="0" borderId="9" xfId="5" applyFont="1" applyFill="1" applyBorder="1"/>
    <xf numFmtId="44" fontId="5" fillId="0" borderId="9" xfId="5" applyFont="1" applyFill="1" applyBorder="1" applyAlignment="1">
      <alignment horizontal="right"/>
    </xf>
    <xf numFmtId="0" fontId="4" fillId="0" borderId="9" xfId="4" applyFont="1" applyBorder="1" applyAlignment="1">
      <alignment horizontal="right" vertical="center" wrapText="1"/>
    </xf>
    <xf numFmtId="44" fontId="4" fillId="0" borderId="9" xfId="4" applyNumberFormat="1" applyFont="1" applyBorder="1" applyAlignment="1">
      <alignment horizontal="right" vertical="center" wrapText="1"/>
    </xf>
    <xf numFmtId="44" fontId="4" fillId="0" borderId="9" xfId="4" applyNumberFormat="1" applyFont="1" applyBorder="1" applyAlignment="1">
      <alignment vertical="center"/>
    </xf>
    <xf numFmtId="44" fontId="5" fillId="0" borderId="4" xfId="5" applyFont="1" applyBorder="1"/>
    <xf numFmtId="0" fontId="4" fillId="0" borderId="0" xfId="4" applyFont="1" applyAlignment="1">
      <alignment vertical="center" wrapText="1"/>
    </xf>
    <xf numFmtId="0" fontId="6" fillId="0" borderId="0" xfId="4" applyFont="1" applyAlignment="1">
      <alignment vertical="center"/>
    </xf>
    <xf numFmtId="0" fontId="4" fillId="0" borderId="10" xfId="4" applyFont="1" applyBorder="1" applyAlignment="1">
      <alignment vertical="center" wrapText="1"/>
    </xf>
    <xf numFmtId="44" fontId="4" fillId="0" borderId="10" xfId="5" applyFont="1" applyBorder="1" applyAlignment="1">
      <alignment vertical="center" wrapText="1"/>
    </xf>
    <xf numFmtId="0" fontId="1" fillId="0" borderId="4" xfId="4" applyBorder="1"/>
    <xf numFmtId="0" fontId="4" fillId="0" borderId="9" xfId="4" applyFont="1" applyBorder="1"/>
    <xf numFmtId="44" fontId="4" fillId="0" borderId="9" xfId="5" applyFont="1" applyBorder="1"/>
    <xf numFmtId="44" fontId="6" fillId="0" borderId="0" xfId="4" applyNumberFormat="1" applyFont="1" applyAlignment="1">
      <alignment vertical="center"/>
    </xf>
    <xf numFmtId="0" fontId="1" fillId="0" borderId="0" xfId="4" applyAlignment="1">
      <alignment horizontal="right"/>
    </xf>
    <xf numFmtId="44" fontId="4" fillId="0" borderId="0" xfId="4" applyNumberFormat="1" applyFont="1" applyAlignment="1">
      <alignment vertical="center" wrapText="1"/>
    </xf>
    <xf numFmtId="44" fontId="3" fillId="0" borderId="0" xfId="4" applyNumberFormat="1" applyFont="1"/>
    <xf numFmtId="44" fontId="5" fillId="0" borderId="0" xfId="5" applyFont="1" applyFill="1" applyBorder="1"/>
    <xf numFmtId="44" fontId="5" fillId="0" borderId="0" xfId="5" applyFont="1" applyFill="1" applyBorder="1" applyAlignment="1">
      <alignment horizontal="right"/>
    </xf>
    <xf numFmtId="44" fontId="1" fillId="0" borderId="4" xfId="5" applyFont="1" applyBorder="1"/>
    <xf numFmtId="0" fontId="4" fillId="0" borderId="0" xfId="4" applyFont="1" applyAlignment="1">
      <alignment horizontal="right"/>
    </xf>
    <xf numFmtId="0" fontId="4" fillId="0" borderId="0" xfId="4" applyFont="1" applyAlignment="1">
      <alignment horizontal="left"/>
    </xf>
    <xf numFmtId="0" fontId="4" fillId="0" borderId="11" xfId="4" applyFont="1" applyBorder="1"/>
    <xf numFmtId="44" fontId="4" fillId="0" borderId="11" xfId="5" applyFont="1" applyBorder="1"/>
    <xf numFmtId="0" fontId="4" fillId="2" borderId="5" xfId="4" applyFont="1" applyFill="1" applyBorder="1" applyAlignment="1">
      <alignment horizontal="right"/>
    </xf>
    <xf numFmtId="0" fontId="4" fillId="2" borderId="0" xfId="4" applyFont="1" applyFill="1"/>
    <xf numFmtId="0" fontId="4" fillId="2" borderId="0" xfId="4" applyFont="1" applyFill="1" applyAlignment="1">
      <alignment horizontal="center"/>
    </xf>
    <xf numFmtId="44" fontId="4" fillId="2" borderId="4" xfId="5" applyFont="1" applyFill="1" applyBorder="1"/>
    <xf numFmtId="16" fontId="4" fillId="0" borderId="5" xfId="4" applyNumberFormat="1" applyFont="1" applyBorder="1" applyAlignment="1">
      <alignment horizontal="right"/>
    </xf>
    <xf numFmtId="44" fontId="4" fillId="0" borderId="4" xfId="5" applyFont="1" applyBorder="1"/>
    <xf numFmtId="0" fontId="1" fillId="0" borderId="5" xfId="4" applyBorder="1"/>
    <xf numFmtId="0" fontId="2" fillId="0" borderId="0" xfId="4" applyFont="1"/>
    <xf numFmtId="44" fontId="2" fillId="0" borderId="0" xfId="4" applyNumberFormat="1" applyFont="1"/>
    <xf numFmtId="44" fontId="4" fillId="0" borderId="0" xfId="5" applyFont="1" applyBorder="1"/>
    <xf numFmtId="0" fontId="5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4" fillId="5" borderId="0" xfId="4" applyFont="1" applyFill="1"/>
    <xf numFmtId="0" fontId="4" fillId="4" borderId="0" xfId="4" applyFont="1" applyFill="1"/>
    <xf numFmtId="0" fontId="4" fillId="3" borderId="0" xfId="4" applyFont="1" applyFill="1"/>
    <xf numFmtId="0" fontId="2" fillId="0" borderId="0" xfId="4" applyFont="1" applyAlignment="1">
      <alignment horizontal="right"/>
    </xf>
    <xf numFmtId="44" fontId="1" fillId="0" borderId="9" xfId="4" applyNumberFormat="1" applyBorder="1"/>
    <xf numFmtId="0" fontId="4" fillId="0" borderId="0" xfId="4" applyFont="1" applyAlignment="1">
      <alignment horizontal="center" vertical="center"/>
    </xf>
    <xf numFmtId="44" fontId="3" fillId="0" borderId="4" xfId="5" applyFont="1" applyBorder="1"/>
    <xf numFmtId="0" fontId="2" fillId="0" borderId="3" xfId="4" applyFont="1" applyBorder="1" applyAlignment="1">
      <alignment horizontal="right"/>
    </xf>
    <xf numFmtId="0" fontId="1" fillId="0" borderId="2" xfId="4" applyBorder="1"/>
    <xf numFmtId="0" fontId="5" fillId="0" borderId="2" xfId="4" applyFont="1" applyBorder="1" applyAlignment="1">
      <alignment horizontal="center"/>
    </xf>
    <xf numFmtId="0" fontId="5" fillId="0" borderId="2" xfId="4" applyFont="1" applyBorder="1"/>
    <xf numFmtId="0" fontId="5" fillId="0" borderId="1" xfId="4" applyFont="1" applyBorder="1"/>
    <xf numFmtId="0" fontId="4" fillId="5" borderId="7" xfId="4" applyFont="1" applyFill="1" applyBorder="1" applyAlignment="1">
      <alignment horizontal="left"/>
    </xf>
    <xf numFmtId="0" fontId="4" fillId="5" borderId="7" xfId="4" applyFont="1" applyFill="1" applyBorder="1" applyAlignment="1">
      <alignment horizontal="center"/>
    </xf>
    <xf numFmtId="44" fontId="4" fillId="0" borderId="4" xfId="5" applyFont="1" applyFill="1" applyBorder="1"/>
    <xf numFmtId="16" fontId="2" fillId="0" borderId="5" xfId="4" applyNumberFormat="1" applyFont="1" applyBorder="1" applyAlignment="1">
      <alignment horizontal="right"/>
    </xf>
    <xf numFmtId="0" fontId="2" fillId="0" borderId="0" xfId="4" applyFont="1" applyAlignment="1">
      <alignment horizontal="center"/>
    </xf>
    <xf numFmtId="44" fontId="2" fillId="0" borderId="4" xfId="5" applyFont="1" applyFill="1" applyBorder="1"/>
    <xf numFmtId="0" fontId="1" fillId="0" borderId="2" xfId="4" applyBorder="1" applyAlignment="1">
      <alignment horizontal="center"/>
    </xf>
    <xf numFmtId="0" fontId="4" fillId="0" borderId="3" xfId="4" applyFont="1" applyBorder="1" applyAlignment="1">
      <alignment horizontal="right"/>
    </xf>
    <xf numFmtId="0" fontId="3" fillId="0" borderId="2" xfId="4" applyFont="1" applyBorder="1"/>
    <xf numFmtId="0" fontId="4" fillId="0" borderId="2" xfId="4" applyFont="1" applyBorder="1" applyAlignment="1">
      <alignment horizontal="center"/>
    </xf>
    <xf numFmtId="0" fontId="4" fillId="0" borderId="2" xfId="4" applyFont="1" applyBorder="1"/>
    <xf numFmtId="44" fontId="4" fillId="0" borderId="1" xfId="5" applyFont="1" applyFill="1" applyBorder="1"/>
    <xf numFmtId="0" fontId="4" fillId="4" borderId="7" xfId="4" applyFont="1" applyFill="1" applyBorder="1" applyAlignment="1">
      <alignment horizontal="left"/>
    </xf>
    <xf numFmtId="0" fontId="4" fillId="4" borderId="7" xfId="4" applyFont="1" applyFill="1" applyBorder="1" applyAlignment="1">
      <alignment horizontal="center"/>
    </xf>
    <xf numFmtId="0" fontId="1" fillId="0" borderId="3" xfId="4" applyBorder="1" applyAlignment="1">
      <alignment horizontal="right"/>
    </xf>
    <xf numFmtId="0" fontId="5" fillId="0" borderId="2" xfId="4" applyFont="1" applyBorder="1" applyAlignment="1">
      <alignment horizontal="right"/>
    </xf>
    <xf numFmtId="0" fontId="4" fillId="4" borderId="0" xfId="4" applyFont="1" applyFill="1" applyAlignment="1">
      <alignment horizontal="left"/>
    </xf>
    <xf numFmtId="0" fontId="4" fillId="4" borderId="0" xfId="4" applyFont="1" applyFill="1" applyAlignment="1">
      <alignment horizontal="center"/>
    </xf>
    <xf numFmtId="44" fontId="5" fillId="0" borderId="4" xfId="5" applyFont="1" applyFill="1" applyBorder="1"/>
    <xf numFmtId="0" fontId="5" fillId="0" borderId="5" xfId="4" applyFont="1" applyBorder="1" applyAlignment="1">
      <alignment horizontal="right"/>
    </xf>
    <xf numFmtId="44" fontId="1" fillId="0" borderId="1" xfId="5" applyFont="1" applyBorder="1"/>
    <xf numFmtId="44" fontId="4" fillId="4" borderId="6" xfId="5" applyFont="1" applyFill="1" applyBorder="1"/>
    <xf numFmtId="0" fontId="3" fillId="0" borderId="0" xfId="4" applyFont="1" applyAlignment="1">
      <alignment horizontal="left"/>
    </xf>
    <xf numFmtId="0" fontId="1" fillId="0" borderId="5" xfId="4" applyBorder="1" applyAlignment="1">
      <alignment horizontal="right"/>
    </xf>
    <xf numFmtId="44" fontId="2" fillId="0" borderId="4" xfId="5" applyFont="1" applyBorder="1"/>
    <xf numFmtId="0" fontId="2" fillId="0" borderId="2" xfId="4" applyFont="1" applyBorder="1"/>
    <xf numFmtId="0" fontId="2" fillId="0" borderId="2" xfId="4" applyFont="1" applyBorder="1" applyAlignment="1">
      <alignment horizontal="center"/>
    </xf>
    <xf numFmtId="44" fontId="2" fillId="0" borderId="1" xfId="5" applyFont="1" applyBorder="1"/>
    <xf numFmtId="0" fontId="1" fillId="0" borderId="3" xfId="4" applyBorder="1"/>
    <xf numFmtId="44" fontId="4" fillId="0" borderId="1" xfId="5" applyFont="1" applyBorder="1"/>
    <xf numFmtId="0" fontId="0" fillId="0" borderId="0" xfId="4" applyFont="1"/>
    <xf numFmtId="0" fontId="1" fillId="0" borderId="1" xfId="4" applyBorder="1"/>
    <xf numFmtId="16" fontId="1" fillId="0" borderId="5" xfId="4" applyNumberFormat="1" applyBorder="1" applyAlignment="1">
      <alignment horizontal="right"/>
    </xf>
    <xf numFmtId="0" fontId="4" fillId="3" borderId="7" xfId="4" applyFont="1" applyFill="1" applyBorder="1" applyAlignment="1">
      <alignment horizontal="center"/>
    </xf>
    <xf numFmtId="0" fontId="4" fillId="3" borderId="7" xfId="4" applyFont="1" applyFill="1" applyBorder="1" applyAlignment="1">
      <alignment horizontal="left"/>
    </xf>
    <xf numFmtId="44" fontId="4" fillId="3" borderId="6" xfId="5" applyFont="1" applyFill="1" applyBorder="1"/>
    <xf numFmtId="44" fontId="0" fillId="0" borderId="4" xfId="5" applyFont="1" applyBorder="1"/>
    <xf numFmtId="44" fontId="1" fillId="0" borderId="0" xfId="5" applyFont="1" applyBorder="1"/>
    <xf numFmtId="0" fontId="4" fillId="3" borderId="0" xfId="4" applyFont="1" applyFill="1" applyAlignment="1">
      <alignment horizontal="center"/>
    </xf>
    <xf numFmtId="0" fontId="4" fillId="3" borderId="0" xfId="4" applyFont="1" applyFill="1" applyAlignment="1">
      <alignment horizontal="left"/>
    </xf>
    <xf numFmtId="44" fontId="4" fillId="3" borderId="4" xfId="5" applyFont="1" applyFill="1" applyBorder="1"/>
    <xf numFmtId="0" fontId="7" fillId="0" borderId="5" xfId="4" applyFont="1" applyBorder="1" applyAlignment="1">
      <alignment horizontal="right"/>
    </xf>
    <xf numFmtId="0" fontId="7" fillId="0" borderId="0" xfId="4" applyFont="1"/>
    <xf numFmtId="0" fontId="7" fillId="0" borderId="0" xfId="4" applyFont="1" applyAlignment="1">
      <alignment horizont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vertical="center" wrapText="1"/>
    </xf>
    <xf numFmtId="0" fontId="4" fillId="0" borderId="0" xfId="4" applyFont="1" applyAlignment="1">
      <alignment textRotation="90" wrapText="1"/>
    </xf>
    <xf numFmtId="0" fontId="9" fillId="0" borderId="5" xfId="4" applyFont="1" applyBorder="1" applyAlignment="1">
      <alignment horizontal="right"/>
    </xf>
    <xf numFmtId="0" fontId="9" fillId="0" borderId="0" xfId="4" applyFont="1"/>
    <xf numFmtId="0" fontId="9" fillId="0" borderId="0" xfId="4" applyFont="1" applyAlignment="1">
      <alignment horizontal="center"/>
    </xf>
    <xf numFmtId="44" fontId="9" fillId="0" borderId="4" xfId="5" applyFont="1" applyBorder="1"/>
    <xf numFmtId="0" fontId="10" fillId="0" borderId="0" xfId="4" applyFont="1" applyAlignment="1">
      <alignment horizontal="right"/>
    </xf>
    <xf numFmtId="0" fontId="10" fillId="0" borderId="0" xfId="4" applyFont="1" applyAlignment="1">
      <alignment horizontal="center"/>
    </xf>
    <xf numFmtId="0" fontId="10" fillId="0" borderId="0" xfId="4" applyFont="1"/>
    <xf numFmtId="44" fontId="7" fillId="0" borderId="4" xfId="5" applyFont="1" applyBorder="1"/>
    <xf numFmtId="0" fontId="7" fillId="0" borderId="2" xfId="4" applyFont="1" applyBorder="1"/>
    <xf numFmtId="0" fontId="10" fillId="0" borderId="2" xfId="4" applyFont="1" applyBorder="1" applyAlignment="1">
      <alignment horizontal="right"/>
    </xf>
    <xf numFmtId="0" fontId="10" fillId="0" borderId="2" xfId="4" applyFont="1" applyBorder="1" applyAlignment="1">
      <alignment horizontal="center"/>
    </xf>
    <xf numFmtId="0" fontId="10" fillId="0" borderId="2" xfId="4" applyFont="1" applyBorder="1"/>
    <xf numFmtId="44" fontId="7" fillId="0" borderId="1" xfId="5" applyFont="1" applyBorder="1"/>
    <xf numFmtId="0" fontId="9" fillId="4" borderId="0" xfId="4" applyFont="1" applyFill="1" applyAlignment="1">
      <alignment horizontal="center"/>
    </xf>
    <xf numFmtId="0" fontId="9" fillId="4" borderId="0" xfId="4" applyFont="1" applyFill="1" applyAlignment="1">
      <alignment horizontal="left"/>
    </xf>
    <xf numFmtId="44" fontId="9" fillId="4" borderId="4" xfId="5" applyFont="1" applyFill="1" applyBorder="1"/>
    <xf numFmtId="0" fontId="6" fillId="0" borderId="0" xfId="4" applyFont="1" applyAlignment="1">
      <alignment horizontal="center"/>
    </xf>
    <xf numFmtId="3" fontId="1" fillId="0" borderId="0" xfId="4" applyNumberFormat="1"/>
    <xf numFmtId="0" fontId="4" fillId="7" borderId="9" xfId="4" applyFont="1" applyFill="1" applyBorder="1" applyAlignment="1">
      <alignment wrapText="1"/>
    </xf>
    <xf numFmtId="0" fontId="5" fillId="0" borderId="0" xfId="4" applyFont="1" applyAlignment="1">
      <alignment horizontal="left" wrapText="1"/>
    </xf>
    <xf numFmtId="0" fontId="4" fillId="4" borderId="8" xfId="4" applyFont="1" applyFill="1" applyBorder="1" applyAlignment="1">
      <alignment horizontal="left"/>
    </xf>
    <xf numFmtId="0" fontId="4" fillId="4" borderId="7" xfId="4" applyFont="1" applyFill="1" applyBorder="1" applyAlignment="1">
      <alignment horizontal="left"/>
    </xf>
    <xf numFmtId="0" fontId="4" fillId="2" borderId="9" xfId="4" applyFont="1" applyFill="1" applyBorder="1" applyAlignment="1">
      <alignment horizontal="center"/>
    </xf>
    <xf numFmtId="0" fontId="4" fillId="5" borderId="0" xfId="4" applyFont="1" applyFill="1" applyAlignment="1">
      <alignment horizontal="left"/>
    </xf>
    <xf numFmtId="0" fontId="4" fillId="6" borderId="9" xfId="4" applyFont="1" applyFill="1" applyBorder="1" applyAlignment="1">
      <alignment horizontal="center"/>
    </xf>
    <xf numFmtId="0" fontId="4" fillId="5" borderId="8" xfId="4" applyFont="1" applyFill="1" applyBorder="1" applyAlignment="1">
      <alignment horizontal="left"/>
    </xf>
    <xf numFmtId="0" fontId="4" fillId="5" borderId="7" xfId="4" applyFont="1" applyFill="1" applyBorder="1" applyAlignment="1">
      <alignment horizontal="left"/>
    </xf>
    <xf numFmtId="0" fontId="4" fillId="4" borderId="0" xfId="4" applyFont="1" applyFill="1" applyAlignment="1">
      <alignment horizontal="left"/>
    </xf>
    <xf numFmtId="0" fontId="4" fillId="3" borderId="8" xfId="4" applyFont="1" applyFill="1" applyBorder="1" applyAlignment="1">
      <alignment horizontal="left"/>
    </xf>
    <xf numFmtId="0" fontId="4" fillId="3" borderId="7" xfId="4" applyFont="1" applyFill="1" applyBorder="1" applyAlignment="1">
      <alignment horizontal="left"/>
    </xf>
    <xf numFmtId="0" fontId="4" fillId="3" borderId="5" xfId="4" applyFont="1" applyFill="1" applyBorder="1" applyAlignment="1">
      <alignment horizontal="left"/>
    </xf>
    <xf numFmtId="0" fontId="4" fillId="3" borderId="0" xfId="4" applyFont="1" applyFill="1" applyAlignment="1">
      <alignment horizontal="left"/>
    </xf>
    <xf numFmtId="0" fontId="9" fillId="4" borderId="8" xfId="4" applyFont="1" applyFill="1" applyBorder="1" applyAlignment="1">
      <alignment horizontal="left"/>
    </xf>
    <xf numFmtId="0" fontId="9" fillId="4" borderId="7" xfId="4" applyFont="1" applyFill="1" applyBorder="1" applyAlignment="1">
      <alignment horizontal="left"/>
    </xf>
  </cellXfs>
  <cellStyles count="6">
    <cellStyle name="Currency 2" xfId="2" xr:uid="{6FC5829F-8A8F-40ED-AAA2-F2B9EBC08058}"/>
    <cellStyle name="Currency 2 2" xfId="3" xr:uid="{8CB361F7-3B87-4ED3-9AC6-9469657DA716}"/>
    <cellStyle name="Currency 2 3" xfId="5" xr:uid="{F0DE0D30-B3F6-412D-9B34-3DEF37B3675C}"/>
    <cellStyle name="Normaallaad" xfId="0" builtinId="0"/>
    <cellStyle name="Normal 2" xfId="1" xr:uid="{1755A629-645B-4D90-A404-985079DFE301}"/>
    <cellStyle name="Normal 2 2" xfId="4" xr:uid="{3A82F4DB-F5E6-43EF-BEF8-431B6BA14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BA43-D671-4A45-88B4-028CF4F00ACE}">
  <dimension ref="A1:AC289"/>
  <sheetViews>
    <sheetView tabSelected="1" topLeftCell="B1" zoomScale="70" zoomScaleNormal="70" workbookViewId="0">
      <selection activeCell="P56" sqref="P56"/>
    </sheetView>
  </sheetViews>
  <sheetFormatPr defaultColWidth="9.1796875" defaultRowHeight="14.5" x14ac:dyDescent="0.35"/>
  <cols>
    <col min="1" max="1" width="4.7265625" style="14" customWidth="1"/>
    <col min="2" max="2" width="64.54296875" style="14" customWidth="1"/>
    <col min="3" max="3" width="6.453125" style="15" customWidth="1"/>
    <col min="4" max="4" width="6.26953125" style="14" customWidth="1"/>
    <col min="5" max="5" width="13.26953125" style="14" bestFit="1" customWidth="1"/>
    <col min="6" max="6" width="14.54296875" style="14" customWidth="1"/>
    <col min="7" max="7" width="0.54296875" style="14" customWidth="1"/>
    <col min="8" max="8" width="9" style="15" customWidth="1"/>
    <col min="9" max="9" width="9.1796875" style="15"/>
    <col min="10" max="10" width="1.453125" style="14" customWidth="1"/>
    <col min="11" max="11" width="1.26953125" style="14" customWidth="1"/>
    <col min="12" max="12" width="21.26953125" style="14" bestFit="1" customWidth="1"/>
    <col min="13" max="13" width="18.7265625" style="14" customWidth="1"/>
    <col min="14" max="22" width="15.7265625" style="14" customWidth="1"/>
    <col min="23" max="23" width="15.7265625" style="55" customWidth="1"/>
    <col min="24" max="30" width="15.7265625" style="14" customWidth="1"/>
    <col min="31" max="16384" width="9.1796875" style="14"/>
  </cols>
  <sheetData>
    <row r="1" spans="1:29" x14ac:dyDescent="0.35">
      <c r="N1" s="15">
        <v>1</v>
      </c>
      <c r="O1" s="15">
        <v>2</v>
      </c>
      <c r="P1" s="15">
        <v>3</v>
      </c>
      <c r="Q1" s="15">
        <v>4</v>
      </c>
      <c r="R1" s="15">
        <v>5</v>
      </c>
      <c r="S1" s="15">
        <v>6</v>
      </c>
      <c r="T1" s="15">
        <v>7</v>
      </c>
      <c r="U1" s="15">
        <v>8</v>
      </c>
      <c r="V1" s="15">
        <v>9</v>
      </c>
      <c r="W1" s="15">
        <v>10</v>
      </c>
      <c r="X1" s="15">
        <v>11</v>
      </c>
      <c r="Y1" s="15">
        <v>12</v>
      </c>
      <c r="Z1" s="15">
        <v>13</v>
      </c>
      <c r="AA1" s="15">
        <v>14</v>
      </c>
      <c r="AB1" s="15">
        <v>15</v>
      </c>
      <c r="AC1" s="15">
        <v>16</v>
      </c>
    </row>
    <row r="2" spans="1:29" x14ac:dyDescent="0.35">
      <c r="A2" s="158" t="s">
        <v>82</v>
      </c>
      <c r="B2" s="158"/>
      <c r="C2" s="158"/>
      <c r="D2" s="158"/>
      <c r="E2" s="158"/>
      <c r="F2" s="158"/>
      <c r="M2" s="16" t="s">
        <v>151</v>
      </c>
      <c r="N2" s="17" t="str">
        <f>A4</f>
        <v>Põlva RKA</v>
      </c>
      <c r="O2" s="17" t="str">
        <f>A83</f>
        <v>Peri RKA</v>
      </c>
      <c r="P2" s="17" t="s">
        <v>54</v>
      </c>
      <c r="Q2" s="18" t="str">
        <f>A95</f>
        <v>Ahja RKA</v>
      </c>
      <c r="R2" s="18" t="str">
        <f>A106</f>
        <v>Mooste RKA</v>
      </c>
      <c r="S2" s="18" t="str">
        <f>A123</f>
        <v>Tilsi RKA</v>
      </c>
      <c r="T2" s="18" t="str">
        <f>A144</f>
        <v>Vastse-Kuuste RKA</v>
      </c>
      <c r="U2" s="18" t="str">
        <f>A207</f>
        <v>Kauksi RKA</v>
      </c>
      <c r="V2" s="18" t="str">
        <f>A221</f>
        <v>Aarna küla</v>
      </c>
      <c r="W2" s="18" t="str">
        <f>A227</f>
        <v>Rasina küla</v>
      </c>
      <c r="X2" s="18" t="str">
        <f>A235</f>
        <v>Jaanimõisa küla</v>
      </c>
      <c r="Y2" s="18" t="str">
        <f>A242</f>
        <v xml:space="preserve">Himma-Vardja piirkond </v>
      </c>
      <c r="Z2" s="18" t="str">
        <f>A257</f>
        <v>Karilatsi küla</v>
      </c>
      <c r="AA2" s="18" t="str">
        <f>A266</f>
        <v>Hatiku piirkond (Mammaste küla)</v>
      </c>
      <c r="AB2" s="18" t="str">
        <f>A275</f>
        <v>Taevaskoja küla</v>
      </c>
      <c r="AC2" s="18" t="s">
        <v>12</v>
      </c>
    </row>
    <row r="3" spans="1:29" ht="29" x14ac:dyDescent="0.35">
      <c r="A3" s="19" t="s">
        <v>81</v>
      </c>
      <c r="B3" s="20" t="s">
        <v>80</v>
      </c>
      <c r="C3" s="21" t="s">
        <v>79</v>
      </c>
      <c r="D3" s="20" t="s">
        <v>78</v>
      </c>
      <c r="E3" s="20" t="s">
        <v>204</v>
      </c>
      <c r="F3" s="154" t="s">
        <v>77</v>
      </c>
      <c r="H3" s="27" t="s">
        <v>76</v>
      </c>
      <c r="I3" s="27" t="s">
        <v>75</v>
      </c>
      <c r="J3" s="22"/>
      <c r="L3" s="23" t="s">
        <v>152</v>
      </c>
      <c r="M3" s="24">
        <f t="shared" ref="M3:M10" si="0">SUM(N3:AC3)</f>
        <v>2438700</v>
      </c>
      <c r="N3" s="11">
        <f t="shared" ref="N3:AC3" si="1">SUM(N4:N6)</f>
        <v>1841800</v>
      </c>
      <c r="O3" s="11">
        <f t="shared" si="1"/>
        <v>0</v>
      </c>
      <c r="P3" s="11">
        <f t="shared" si="1"/>
        <v>0</v>
      </c>
      <c r="Q3" s="11">
        <f t="shared" si="1"/>
        <v>0</v>
      </c>
      <c r="R3" s="11">
        <f t="shared" si="1"/>
        <v>0</v>
      </c>
      <c r="S3" s="11">
        <f t="shared" si="1"/>
        <v>0</v>
      </c>
      <c r="T3" s="11">
        <f t="shared" si="1"/>
        <v>561900</v>
      </c>
      <c r="U3" s="11">
        <f t="shared" si="1"/>
        <v>0</v>
      </c>
      <c r="V3" s="11">
        <f t="shared" si="1"/>
        <v>0</v>
      </c>
      <c r="W3" s="11">
        <f t="shared" si="1"/>
        <v>15000</v>
      </c>
      <c r="X3" s="11">
        <f t="shared" si="1"/>
        <v>20000</v>
      </c>
      <c r="Y3" s="11">
        <f t="shared" si="1"/>
        <v>0</v>
      </c>
      <c r="Z3" s="11">
        <f t="shared" si="1"/>
        <v>0</v>
      </c>
      <c r="AA3" s="11">
        <f t="shared" si="1"/>
        <v>0</v>
      </c>
      <c r="AB3" s="11">
        <f t="shared" si="1"/>
        <v>0</v>
      </c>
      <c r="AC3" s="11">
        <f t="shared" si="1"/>
        <v>0</v>
      </c>
    </row>
    <row r="4" spans="1:29" x14ac:dyDescent="0.35">
      <c r="A4" s="159" t="s">
        <v>74</v>
      </c>
      <c r="B4" s="159"/>
      <c r="C4" s="26"/>
      <c r="D4" s="25"/>
      <c r="E4" s="25"/>
      <c r="F4" s="9">
        <f>F5+F32+F70</f>
        <v>3797550</v>
      </c>
      <c r="H4" s="27" t="s">
        <v>73</v>
      </c>
      <c r="I4" s="27" t="s">
        <v>72</v>
      </c>
      <c r="J4" s="22"/>
      <c r="L4" s="28" t="s">
        <v>153</v>
      </c>
      <c r="M4" s="29">
        <f t="shared" si="0"/>
        <v>844950</v>
      </c>
      <c r="N4" s="12">
        <f>SUMIF(H6:H31,"L",F6:F31)</f>
        <v>443300</v>
      </c>
      <c r="O4" s="12">
        <v>0</v>
      </c>
      <c r="P4" s="12">
        <v>0</v>
      </c>
      <c r="Q4" s="12">
        <f>SUMIF(H97:H98,"L",F97:F98)</f>
        <v>0</v>
      </c>
      <c r="R4" s="12">
        <f>SUMIF(H108:H118,"L",F108:F118)</f>
        <v>0</v>
      </c>
      <c r="S4" s="12">
        <f>SUMIF(H125:H128,"L",F125:F128)</f>
        <v>0</v>
      </c>
      <c r="T4" s="12">
        <f>SUMIF(H146:H169,"L",F146:F169)</f>
        <v>366650</v>
      </c>
      <c r="U4" s="12">
        <f>SUMIF(H209:H215,"L",F209:F215)</f>
        <v>0</v>
      </c>
      <c r="V4" s="12">
        <v>0</v>
      </c>
      <c r="W4" s="13">
        <f>F229</f>
        <v>15000</v>
      </c>
      <c r="X4" s="12">
        <f>F237</f>
        <v>20000</v>
      </c>
      <c r="Y4" s="12">
        <f>SUMIF(H244:H248,"L",F244:F248)</f>
        <v>0</v>
      </c>
      <c r="Z4" s="12">
        <f>SUMIF(H259:H261,"L",F259:F261)</f>
        <v>0</v>
      </c>
      <c r="AA4" s="12">
        <f>SUMIF(H268:H270,"L",F268:F270)</f>
        <v>0</v>
      </c>
      <c r="AB4" s="12">
        <v>0</v>
      </c>
      <c r="AC4" s="12">
        <v>0</v>
      </c>
    </row>
    <row r="5" spans="1:29" x14ac:dyDescent="0.35">
      <c r="A5" s="30" t="s">
        <v>10</v>
      </c>
      <c r="B5" s="31" t="s">
        <v>9</v>
      </c>
      <c r="C5" s="32"/>
      <c r="D5" s="31"/>
      <c r="E5" s="31"/>
      <c r="F5" s="33">
        <f>F6+F20+F30</f>
        <v>1134050</v>
      </c>
      <c r="G5" s="16"/>
      <c r="J5" s="34"/>
      <c r="K5" s="34"/>
      <c r="L5" s="28" t="s">
        <v>154</v>
      </c>
      <c r="M5" s="29">
        <f t="shared" si="0"/>
        <v>879250</v>
      </c>
      <c r="N5" s="12">
        <f>SUMIF(H33:H69,"L",F33:F69)</f>
        <v>684000</v>
      </c>
      <c r="O5" s="12">
        <v>0</v>
      </c>
      <c r="P5" s="12">
        <v>0</v>
      </c>
      <c r="Q5" s="12">
        <f>SUMIF(H100:H105,"L",F100:F105)</f>
        <v>0</v>
      </c>
      <c r="R5" s="12">
        <f>SUMIF(H120:H122,"L",F120:F122)</f>
        <v>0</v>
      </c>
      <c r="S5" s="12">
        <f>SUMIF(H130:H143,"L",F130:F143)</f>
        <v>0</v>
      </c>
      <c r="T5" s="12">
        <f>SUMIF(H171:H206,"L",F171:F206)</f>
        <v>195250</v>
      </c>
      <c r="U5" s="12">
        <f>SUMIF(H217:H220,"L",F217:F220)</f>
        <v>0</v>
      </c>
      <c r="V5" s="12">
        <v>0</v>
      </c>
      <c r="W5" s="13">
        <v>0</v>
      </c>
      <c r="X5" s="12">
        <v>0</v>
      </c>
      <c r="Y5" s="12">
        <f>SUMIF(H250:H255,"L",F250:F255)</f>
        <v>0</v>
      </c>
      <c r="Z5" s="12">
        <f>SUMIF(H263:H265,"L",F263:F265)</f>
        <v>0</v>
      </c>
      <c r="AA5" s="12">
        <f>SUMIF(H272:H274,"L",F272:F274)</f>
        <v>0</v>
      </c>
      <c r="AB5" s="12">
        <v>0</v>
      </c>
      <c r="AC5" s="12">
        <v>0</v>
      </c>
    </row>
    <row r="6" spans="1:29" x14ac:dyDescent="0.35">
      <c r="A6" s="35" t="s">
        <v>8</v>
      </c>
      <c r="B6" s="22" t="s">
        <v>7</v>
      </c>
      <c r="C6" s="27" t="s">
        <v>6</v>
      </c>
      <c r="D6" s="22">
        <f>SUM(D7:D18)</f>
        <v>1771</v>
      </c>
      <c r="E6" s="22"/>
      <c r="F6" s="6">
        <f>SUM(F7:F18)</f>
        <v>265650</v>
      </c>
      <c r="J6" s="34"/>
      <c r="L6" s="28" t="s">
        <v>155</v>
      </c>
      <c r="M6" s="29">
        <f t="shared" si="0"/>
        <v>714500</v>
      </c>
      <c r="N6" s="36">
        <f>SUMIF(H71:H82,"L",F71:F82)</f>
        <v>714500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</row>
    <row r="7" spans="1:29" x14ac:dyDescent="0.35">
      <c r="A7" s="37"/>
      <c r="B7" s="38" t="s">
        <v>169</v>
      </c>
      <c r="C7" s="39" t="s">
        <v>6</v>
      </c>
      <c r="D7" s="40">
        <v>61</v>
      </c>
      <c r="E7" s="40">
        <v>150</v>
      </c>
      <c r="F7" s="7">
        <f t="shared" ref="F7:F18" si="2">E7*D7</f>
        <v>9150</v>
      </c>
      <c r="H7" s="15" t="s">
        <v>23</v>
      </c>
      <c r="I7" s="15">
        <v>40</v>
      </c>
      <c r="J7" s="34"/>
      <c r="L7" s="23" t="s">
        <v>156</v>
      </c>
      <c r="M7" s="24">
        <f t="shared" si="0"/>
        <v>6354800</v>
      </c>
      <c r="N7" s="11">
        <f t="shared" ref="N7:AC7" si="3">SUM(N8:N10)</f>
        <v>1955750</v>
      </c>
      <c r="O7" s="11">
        <f t="shared" si="3"/>
        <v>0</v>
      </c>
      <c r="P7" s="11">
        <f t="shared" si="3"/>
        <v>0</v>
      </c>
      <c r="Q7" s="11">
        <f t="shared" si="3"/>
        <v>96200</v>
      </c>
      <c r="R7" s="11">
        <f t="shared" si="3"/>
        <v>601550</v>
      </c>
      <c r="S7" s="11">
        <f t="shared" si="3"/>
        <v>505600</v>
      </c>
      <c r="T7" s="11">
        <f t="shared" si="3"/>
        <v>1151500</v>
      </c>
      <c r="U7" s="11">
        <f t="shared" si="3"/>
        <v>315400</v>
      </c>
      <c r="V7" s="11">
        <f t="shared" si="3"/>
        <v>25000</v>
      </c>
      <c r="W7" s="11">
        <f t="shared" si="3"/>
        <v>10000</v>
      </c>
      <c r="X7" s="11">
        <f t="shared" si="3"/>
        <v>79400</v>
      </c>
      <c r="Y7" s="11">
        <f t="shared" si="3"/>
        <v>415500</v>
      </c>
      <c r="Z7" s="11">
        <f t="shared" si="3"/>
        <v>240250</v>
      </c>
      <c r="AA7" s="11">
        <f t="shared" si="3"/>
        <v>383600</v>
      </c>
      <c r="AB7" s="11">
        <f t="shared" si="3"/>
        <v>359200</v>
      </c>
      <c r="AC7" s="11">
        <f t="shared" si="3"/>
        <v>215850</v>
      </c>
    </row>
    <row r="8" spans="1:29" x14ac:dyDescent="0.35">
      <c r="A8" s="37"/>
      <c r="B8" s="38" t="s">
        <v>170</v>
      </c>
      <c r="C8" s="39" t="s">
        <v>6</v>
      </c>
      <c r="D8" s="40">
        <v>198</v>
      </c>
      <c r="E8" s="40">
        <v>150</v>
      </c>
      <c r="F8" s="7">
        <f t="shared" si="2"/>
        <v>29700</v>
      </c>
      <c r="H8" s="15" t="s">
        <v>23</v>
      </c>
      <c r="I8" s="15">
        <v>40</v>
      </c>
      <c r="J8" s="34"/>
      <c r="L8" s="28" t="s">
        <v>153</v>
      </c>
      <c r="M8" s="29">
        <f t="shared" si="0"/>
        <v>3311050</v>
      </c>
      <c r="N8" s="41">
        <f>SUMIF(H6:H31,"P",F6:F31)</f>
        <v>690750</v>
      </c>
      <c r="O8" s="41">
        <v>0</v>
      </c>
      <c r="P8" s="41">
        <v>0</v>
      </c>
      <c r="Q8" s="41">
        <f>SUMIF(H97:H98,"P",F97:F98)</f>
        <v>0</v>
      </c>
      <c r="R8" s="41">
        <f>SUMIF(H108:H118,"P",F108:F118)</f>
        <v>528950</v>
      </c>
      <c r="S8" s="41">
        <f>SUMIF(H125:H128,"P",F125:F128)</f>
        <v>164700</v>
      </c>
      <c r="T8" s="41">
        <f>SUMIF(H146:H169,"P",F146:F169)</f>
        <v>240400</v>
      </c>
      <c r="U8" s="41">
        <f>SUMIF(H209:H215,"P",F209:F215)</f>
        <v>229800</v>
      </c>
      <c r="V8" s="41">
        <f>F223</f>
        <v>25000</v>
      </c>
      <c r="W8" s="42">
        <f>F230</f>
        <v>10000</v>
      </c>
      <c r="X8" s="41">
        <v>0</v>
      </c>
      <c r="Y8" s="41">
        <f>SUMIF(H244:H248,"P",F244:F248)</f>
        <v>274750</v>
      </c>
      <c r="Z8" s="41">
        <f>SUMIF(H259:H261,"P",F259:F261)</f>
        <v>199050</v>
      </c>
      <c r="AA8" s="41">
        <f>SUMIF(H268:H270,"P",F268:F270)</f>
        <v>372600</v>
      </c>
      <c r="AB8" s="41">
        <f>F277+F278+F279</f>
        <v>359200</v>
      </c>
      <c r="AC8" s="41">
        <f>F285+F286</f>
        <v>215850</v>
      </c>
    </row>
    <row r="9" spans="1:29" x14ac:dyDescent="0.35">
      <c r="A9" s="37"/>
      <c r="B9" s="38" t="s">
        <v>171</v>
      </c>
      <c r="C9" s="39" t="s">
        <v>6</v>
      </c>
      <c r="D9" s="40">
        <v>95</v>
      </c>
      <c r="E9" s="40">
        <v>150</v>
      </c>
      <c r="F9" s="7">
        <f t="shared" si="2"/>
        <v>14250</v>
      </c>
      <c r="H9" s="15" t="s">
        <v>23</v>
      </c>
      <c r="I9" s="15">
        <v>40</v>
      </c>
      <c r="J9" s="34"/>
      <c r="L9" s="28" t="s">
        <v>154</v>
      </c>
      <c r="M9" s="29">
        <f t="shared" si="0"/>
        <v>3043750</v>
      </c>
      <c r="N9" s="41">
        <f>SUMIF(H33:H69,"P",F33:F69)</f>
        <v>1265000</v>
      </c>
      <c r="O9" s="41">
        <v>0</v>
      </c>
      <c r="P9" s="41">
        <v>0</v>
      </c>
      <c r="Q9" s="41">
        <f>SUMIF(H100:H105,"P",F100:F105)</f>
        <v>96200</v>
      </c>
      <c r="R9" s="41">
        <f>SUMIF(H120:H122,"P",F120:F122)</f>
        <v>72600</v>
      </c>
      <c r="S9" s="41">
        <f>SUMIF(H130:H143,"P",F130:F143)</f>
        <v>340900</v>
      </c>
      <c r="T9" s="41">
        <f>SUMIF(H171:H206,"P",F171:F206)</f>
        <v>911100</v>
      </c>
      <c r="U9" s="41">
        <f>SUMIF(H217:H220,"P",F217:F220)</f>
        <v>85600</v>
      </c>
      <c r="V9" s="41">
        <v>0</v>
      </c>
      <c r="W9" s="42">
        <v>0</v>
      </c>
      <c r="X9" s="41">
        <f>F239</f>
        <v>79400</v>
      </c>
      <c r="Y9" s="41">
        <f>SUMIF(H250:H255,"P",F250:F255)</f>
        <v>140750</v>
      </c>
      <c r="Z9" s="41">
        <f>SUMIF(H263:H265,"P",F263:F265)</f>
        <v>41200</v>
      </c>
      <c r="AA9" s="41">
        <f>SUMIF(H272:H274,"P",F272:F274)</f>
        <v>11000</v>
      </c>
      <c r="AB9" s="41">
        <v>0</v>
      </c>
      <c r="AC9" s="41">
        <v>0</v>
      </c>
    </row>
    <row r="10" spans="1:29" x14ac:dyDescent="0.35">
      <c r="A10" s="37"/>
      <c r="B10" s="38" t="s">
        <v>173</v>
      </c>
      <c r="C10" s="15" t="s">
        <v>6</v>
      </c>
      <c r="D10" s="40">
        <v>37</v>
      </c>
      <c r="E10" s="40">
        <v>150</v>
      </c>
      <c r="F10" s="46">
        <f t="shared" si="2"/>
        <v>5550</v>
      </c>
      <c r="H10" s="15" t="s">
        <v>23</v>
      </c>
      <c r="I10" s="15">
        <v>40</v>
      </c>
      <c r="J10" s="34"/>
      <c r="L10" s="28" t="s">
        <v>155</v>
      </c>
      <c r="M10" s="29">
        <f t="shared" si="0"/>
        <v>0</v>
      </c>
      <c r="N10" s="41">
        <f>SUMIF(H71:H82,"P",F71:F82)</f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</row>
    <row r="11" spans="1:29" x14ac:dyDescent="0.35">
      <c r="A11" s="37"/>
      <c r="B11" s="38" t="s">
        <v>172</v>
      </c>
      <c r="C11" s="39" t="s">
        <v>6</v>
      </c>
      <c r="D11" s="40">
        <v>114</v>
      </c>
      <c r="E11" s="40">
        <v>150</v>
      </c>
      <c r="F11" s="7">
        <f t="shared" si="2"/>
        <v>17100</v>
      </c>
      <c r="H11" s="15" t="s">
        <v>3</v>
      </c>
      <c r="I11" s="15">
        <v>40</v>
      </c>
      <c r="J11" s="34"/>
      <c r="L11" s="43" t="s">
        <v>151</v>
      </c>
      <c r="M11" s="44">
        <f>M7+M3</f>
        <v>8793500</v>
      </c>
      <c r="N11" s="45">
        <f t="shared" ref="N11:AC11" si="4">N3+N7</f>
        <v>3797550</v>
      </c>
      <c r="O11" s="45">
        <f t="shared" si="4"/>
        <v>0</v>
      </c>
      <c r="P11" s="45">
        <f t="shared" si="4"/>
        <v>0</v>
      </c>
      <c r="Q11" s="45">
        <f t="shared" si="4"/>
        <v>96200</v>
      </c>
      <c r="R11" s="45">
        <f t="shared" si="4"/>
        <v>601550</v>
      </c>
      <c r="S11" s="45">
        <f t="shared" si="4"/>
        <v>505600</v>
      </c>
      <c r="T11" s="45">
        <f t="shared" si="4"/>
        <v>1713400</v>
      </c>
      <c r="U11" s="45">
        <f t="shared" si="4"/>
        <v>315400</v>
      </c>
      <c r="V11" s="45">
        <f t="shared" si="4"/>
        <v>25000</v>
      </c>
      <c r="W11" s="45">
        <f t="shared" si="4"/>
        <v>25000</v>
      </c>
      <c r="X11" s="45">
        <f t="shared" si="4"/>
        <v>99400</v>
      </c>
      <c r="Y11" s="45">
        <f t="shared" si="4"/>
        <v>415500</v>
      </c>
      <c r="Z11" s="45">
        <f t="shared" si="4"/>
        <v>240250</v>
      </c>
      <c r="AA11" s="45">
        <f t="shared" si="4"/>
        <v>383600</v>
      </c>
      <c r="AB11" s="45">
        <f t="shared" si="4"/>
        <v>359200</v>
      </c>
      <c r="AC11" s="45">
        <f t="shared" si="4"/>
        <v>215850</v>
      </c>
    </row>
    <row r="12" spans="1:29" x14ac:dyDescent="0.35">
      <c r="A12" s="37"/>
      <c r="B12" s="38" t="s">
        <v>211</v>
      </c>
      <c r="C12" s="39" t="s">
        <v>6</v>
      </c>
      <c r="D12" s="40">
        <v>99</v>
      </c>
      <c r="E12" s="40">
        <v>150</v>
      </c>
      <c r="F12" s="3">
        <f t="shared" si="2"/>
        <v>14850</v>
      </c>
      <c r="H12" s="15" t="s">
        <v>23</v>
      </c>
      <c r="I12" s="15">
        <v>40</v>
      </c>
      <c r="J12" s="34"/>
      <c r="L12" s="47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</row>
    <row r="13" spans="1:29" x14ac:dyDescent="0.35">
      <c r="A13" s="37"/>
      <c r="B13" s="38" t="s">
        <v>174</v>
      </c>
      <c r="C13" s="39" t="s">
        <v>6</v>
      </c>
      <c r="D13" s="40">
        <v>347</v>
      </c>
      <c r="E13" s="40">
        <v>150</v>
      </c>
      <c r="F13" s="7">
        <f t="shared" si="2"/>
        <v>52050</v>
      </c>
      <c r="H13" s="15" t="s">
        <v>3</v>
      </c>
      <c r="I13" s="15">
        <v>40</v>
      </c>
      <c r="J13" s="34"/>
      <c r="L13" s="47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</row>
    <row r="14" spans="1:29" x14ac:dyDescent="0.35">
      <c r="A14" s="37"/>
      <c r="B14" s="38" t="s">
        <v>212</v>
      </c>
      <c r="C14" s="39" t="s">
        <v>6</v>
      </c>
      <c r="D14" s="40">
        <v>313</v>
      </c>
      <c r="E14" s="40">
        <v>150</v>
      </c>
      <c r="F14" s="7">
        <f t="shared" si="2"/>
        <v>46950</v>
      </c>
      <c r="H14" s="15" t="s">
        <v>23</v>
      </c>
      <c r="I14" s="15">
        <v>40</v>
      </c>
      <c r="J14" s="34"/>
      <c r="L14" s="47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</row>
    <row r="15" spans="1:29" x14ac:dyDescent="0.35">
      <c r="A15" s="37"/>
      <c r="B15" s="38" t="s">
        <v>205</v>
      </c>
      <c r="C15" s="39" t="s">
        <v>6</v>
      </c>
      <c r="D15" s="40">
        <v>305</v>
      </c>
      <c r="E15" s="40">
        <v>150</v>
      </c>
      <c r="F15" s="7">
        <f t="shared" si="2"/>
        <v>45750</v>
      </c>
      <c r="H15" s="15" t="s">
        <v>23</v>
      </c>
      <c r="I15" s="15">
        <v>40</v>
      </c>
      <c r="J15" s="34"/>
      <c r="L15" s="47"/>
      <c r="M15" s="133"/>
      <c r="N15" s="54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</row>
    <row r="16" spans="1:29" x14ac:dyDescent="0.35">
      <c r="A16" s="37"/>
      <c r="B16" s="38" t="s">
        <v>175</v>
      </c>
      <c r="C16" s="39" t="s">
        <v>6</v>
      </c>
      <c r="D16" s="40">
        <v>97</v>
      </c>
      <c r="E16" s="40">
        <v>150</v>
      </c>
      <c r="F16" s="7">
        <f t="shared" si="2"/>
        <v>14550</v>
      </c>
      <c r="H16" s="15" t="s">
        <v>23</v>
      </c>
      <c r="I16" s="15">
        <v>40</v>
      </c>
      <c r="J16" s="34"/>
      <c r="L16" s="47"/>
      <c r="M16" s="133"/>
      <c r="N16" s="54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</row>
    <row r="17" spans="1:29" x14ac:dyDescent="0.35">
      <c r="A17" s="37"/>
      <c r="B17" s="38" t="s">
        <v>188</v>
      </c>
      <c r="C17" s="39" t="s">
        <v>6</v>
      </c>
      <c r="D17" s="40">
        <v>3</v>
      </c>
      <c r="E17" s="40">
        <v>150</v>
      </c>
      <c r="F17" s="7">
        <f t="shared" si="2"/>
        <v>450</v>
      </c>
      <c r="H17" s="15" t="s">
        <v>23</v>
      </c>
      <c r="I17" s="15">
        <v>40</v>
      </c>
      <c r="J17" s="34"/>
      <c r="L17" s="47"/>
      <c r="M17" s="134"/>
      <c r="N17" s="54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</row>
    <row r="18" spans="1:29" x14ac:dyDescent="0.35">
      <c r="A18" s="37"/>
      <c r="B18" s="38" t="s">
        <v>213</v>
      </c>
      <c r="C18" s="39" t="s">
        <v>6</v>
      </c>
      <c r="D18" s="40">
        <v>102</v>
      </c>
      <c r="E18" s="40">
        <v>150</v>
      </c>
      <c r="F18" s="7">
        <f t="shared" si="2"/>
        <v>15300</v>
      </c>
      <c r="H18" s="15" t="s">
        <v>23</v>
      </c>
      <c r="I18" s="15">
        <v>40</v>
      </c>
      <c r="J18" s="34"/>
      <c r="L18" s="160" t="s">
        <v>71</v>
      </c>
      <c r="M18" s="160"/>
      <c r="N18" s="22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</row>
    <row r="19" spans="1:29" x14ac:dyDescent="0.35">
      <c r="A19" s="37"/>
      <c r="C19" s="14"/>
      <c r="F19" s="51"/>
      <c r="J19" s="34"/>
      <c r="L19" s="49" t="str">
        <f>A4</f>
        <v>Põlva RKA</v>
      </c>
      <c r="M19" s="50">
        <f>F4</f>
        <v>3797550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</row>
    <row r="20" spans="1:29" x14ac:dyDescent="0.35">
      <c r="A20" s="35" t="s">
        <v>5</v>
      </c>
      <c r="B20" s="22" t="s">
        <v>24</v>
      </c>
      <c r="C20" s="27" t="s">
        <v>6</v>
      </c>
      <c r="D20" s="22">
        <f>SUM(D21:D28)</f>
        <v>4456</v>
      </c>
      <c r="E20" s="22"/>
      <c r="F20" s="6">
        <f>SUM(F21:F28)</f>
        <v>668400</v>
      </c>
      <c r="J20" s="34"/>
      <c r="L20" s="52" t="str">
        <f>A83</f>
        <v>Peri RKA</v>
      </c>
      <c r="M20" s="53">
        <f>F83</f>
        <v>0</v>
      </c>
      <c r="N20" s="54"/>
      <c r="P20" s="48"/>
      <c r="Q20" s="48"/>
      <c r="R20" s="48"/>
      <c r="S20" s="48"/>
      <c r="T20" s="54"/>
      <c r="U20" s="48"/>
      <c r="V20" s="48"/>
      <c r="W20" s="54"/>
      <c r="X20" s="48"/>
      <c r="Y20" s="48"/>
      <c r="Z20" s="48"/>
      <c r="AA20" s="48"/>
      <c r="AB20" s="48"/>
      <c r="AC20" s="48"/>
    </row>
    <row r="21" spans="1:29" x14ac:dyDescent="0.35">
      <c r="A21" s="37"/>
      <c r="B21" s="38" t="s">
        <v>176</v>
      </c>
      <c r="C21" s="39" t="s">
        <v>6</v>
      </c>
      <c r="D21" s="40">
        <v>230</v>
      </c>
      <c r="E21" s="40">
        <v>150</v>
      </c>
      <c r="F21" s="7">
        <f t="shared" ref="F21:F28" si="5">E21*D21</f>
        <v>34500</v>
      </c>
      <c r="H21" s="15" t="s">
        <v>3</v>
      </c>
      <c r="I21" s="15">
        <v>40</v>
      </c>
      <c r="J21" s="34"/>
      <c r="L21" s="52" t="str">
        <f>A89</f>
        <v>Andre küla</v>
      </c>
      <c r="M21" s="53">
        <f>F89</f>
        <v>0</v>
      </c>
      <c r="N21" s="54"/>
      <c r="P21" s="48"/>
      <c r="Q21" s="48"/>
      <c r="R21" s="48"/>
      <c r="S21" s="48"/>
      <c r="T21" s="54"/>
      <c r="U21" s="48"/>
      <c r="V21" s="48"/>
      <c r="W21" s="54"/>
      <c r="X21" s="48"/>
      <c r="Y21" s="48"/>
      <c r="Z21" s="48"/>
      <c r="AA21" s="48"/>
      <c r="AB21" s="48"/>
      <c r="AC21" s="48"/>
    </row>
    <row r="22" spans="1:29" x14ac:dyDescent="0.35">
      <c r="A22" s="37"/>
      <c r="B22" s="38" t="s">
        <v>180</v>
      </c>
      <c r="C22" s="39" t="s">
        <v>6</v>
      </c>
      <c r="D22" s="40">
        <v>771</v>
      </c>
      <c r="E22" s="40">
        <v>150</v>
      </c>
      <c r="F22" s="7">
        <f t="shared" si="5"/>
        <v>115650</v>
      </c>
      <c r="H22" s="15" t="s">
        <v>3</v>
      </c>
      <c r="I22" s="15">
        <v>40</v>
      </c>
      <c r="J22" s="34"/>
      <c r="L22" s="52" t="str">
        <f>A95</f>
        <v>Ahja RKA</v>
      </c>
      <c r="M22" s="53">
        <f>F95</f>
        <v>96200</v>
      </c>
      <c r="N22" s="54"/>
      <c r="P22" s="48"/>
      <c r="Q22" s="48"/>
      <c r="R22" s="48"/>
      <c r="S22" s="48"/>
      <c r="T22" s="54"/>
      <c r="U22" s="48"/>
      <c r="V22" s="48"/>
      <c r="W22" s="54"/>
      <c r="X22" s="48"/>
      <c r="Y22" s="48"/>
      <c r="Z22" s="48"/>
      <c r="AA22" s="48"/>
      <c r="AB22" s="48"/>
      <c r="AC22" s="48"/>
    </row>
    <row r="23" spans="1:29" x14ac:dyDescent="0.35">
      <c r="A23" s="37"/>
      <c r="B23" s="38" t="s">
        <v>178</v>
      </c>
      <c r="C23" s="39" t="s">
        <v>6</v>
      </c>
      <c r="D23" s="40">
        <v>312</v>
      </c>
      <c r="E23" s="40">
        <v>150</v>
      </c>
      <c r="F23" s="7">
        <f t="shared" si="5"/>
        <v>46800</v>
      </c>
      <c r="H23" s="15" t="s">
        <v>23</v>
      </c>
      <c r="I23" s="15">
        <v>40</v>
      </c>
      <c r="J23" s="34"/>
      <c r="K23" s="22"/>
      <c r="L23" s="52" t="str">
        <f>A106</f>
        <v>Mooste RKA</v>
      </c>
      <c r="M23" s="53">
        <f>F106</f>
        <v>601550</v>
      </c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</row>
    <row r="24" spans="1:29" x14ac:dyDescent="0.35">
      <c r="A24" s="37"/>
      <c r="B24" s="38" t="s">
        <v>179</v>
      </c>
      <c r="C24" s="39" t="s">
        <v>6</v>
      </c>
      <c r="D24" s="40">
        <v>1902</v>
      </c>
      <c r="E24" s="40">
        <v>150</v>
      </c>
      <c r="F24" s="7">
        <f t="shared" si="5"/>
        <v>285300</v>
      </c>
      <c r="H24" s="15" t="s">
        <v>3</v>
      </c>
      <c r="I24" s="15">
        <v>40</v>
      </c>
      <c r="J24" s="34"/>
      <c r="L24" s="52" t="str">
        <f>A123</f>
        <v>Tilsi RKA</v>
      </c>
      <c r="M24" s="53">
        <f>F123</f>
        <v>505600</v>
      </c>
    </row>
    <row r="25" spans="1:29" x14ac:dyDescent="0.35">
      <c r="A25" s="37"/>
      <c r="B25" s="38" t="s">
        <v>214</v>
      </c>
      <c r="C25" s="39" t="s">
        <v>6</v>
      </c>
      <c r="D25" s="40">
        <v>520</v>
      </c>
      <c r="E25" s="40">
        <v>150</v>
      </c>
      <c r="F25" s="7">
        <f t="shared" si="5"/>
        <v>78000</v>
      </c>
      <c r="H25" s="15" t="s">
        <v>3</v>
      </c>
      <c r="I25" s="15">
        <v>40</v>
      </c>
      <c r="K25" s="34"/>
      <c r="L25" s="52" t="str">
        <f>A144</f>
        <v>Vastse-Kuuste RKA</v>
      </c>
      <c r="M25" s="53">
        <f>F144</f>
        <v>1713400</v>
      </c>
    </row>
    <row r="26" spans="1:29" x14ac:dyDescent="0.35">
      <c r="A26" s="37"/>
      <c r="B26" s="38" t="s">
        <v>177</v>
      </c>
      <c r="C26" s="39" t="s">
        <v>6</v>
      </c>
      <c r="D26" s="40">
        <v>206</v>
      </c>
      <c r="E26" s="40">
        <v>150</v>
      </c>
      <c r="F26" s="7">
        <f t="shared" si="5"/>
        <v>30900</v>
      </c>
      <c r="H26" s="15" t="s">
        <v>3</v>
      </c>
      <c r="I26" s="15">
        <v>40</v>
      </c>
      <c r="J26" s="34"/>
      <c r="L26" s="52" t="str">
        <f>A207</f>
        <v>Kauksi RKA</v>
      </c>
      <c r="M26" s="53">
        <f>F207</f>
        <v>315400</v>
      </c>
      <c r="O26" s="56"/>
      <c r="P26" s="47"/>
      <c r="U26" s="48"/>
      <c r="V26" s="48"/>
      <c r="W26" s="48"/>
      <c r="X26" s="48"/>
      <c r="Y26" s="48"/>
      <c r="Z26" s="48"/>
      <c r="AA26" s="48"/>
      <c r="AB26" s="48"/>
      <c r="AC26" s="48"/>
    </row>
    <row r="27" spans="1:29" x14ac:dyDescent="0.35">
      <c r="A27" s="37"/>
      <c r="B27" s="38" t="s">
        <v>215</v>
      </c>
      <c r="C27" s="39" t="s">
        <v>6</v>
      </c>
      <c r="D27" s="40">
        <v>345</v>
      </c>
      <c r="E27" s="40">
        <v>150</v>
      </c>
      <c r="F27" s="7">
        <f t="shared" si="5"/>
        <v>51750</v>
      </c>
      <c r="H27" s="15" t="s">
        <v>3</v>
      </c>
      <c r="I27" s="15">
        <v>40</v>
      </c>
      <c r="J27" s="34"/>
      <c r="L27" s="52" t="str">
        <f>A221</f>
        <v>Aarna küla</v>
      </c>
      <c r="M27" s="53">
        <f>F221</f>
        <v>25000</v>
      </c>
      <c r="O27" s="57"/>
      <c r="P27" s="16"/>
      <c r="U27" s="58"/>
      <c r="V27" s="58"/>
      <c r="W27" s="59"/>
      <c r="X27" s="58"/>
      <c r="Y27" s="58"/>
      <c r="Z27" s="58"/>
      <c r="AA27" s="58"/>
      <c r="AB27" s="58"/>
      <c r="AC27" s="58"/>
    </row>
    <row r="28" spans="1:29" x14ac:dyDescent="0.35">
      <c r="A28" s="37"/>
      <c r="B28" s="38" t="s">
        <v>182</v>
      </c>
      <c r="C28" s="15" t="s">
        <v>6</v>
      </c>
      <c r="D28" s="14">
        <v>170</v>
      </c>
      <c r="E28" s="40">
        <v>150</v>
      </c>
      <c r="F28" s="60">
        <f t="shared" si="5"/>
        <v>25500</v>
      </c>
      <c r="H28" s="15" t="s">
        <v>3</v>
      </c>
      <c r="I28" s="15">
        <v>40</v>
      </c>
      <c r="J28" s="34"/>
      <c r="L28" s="52" t="str">
        <f>A227</f>
        <v>Rasina küla</v>
      </c>
      <c r="M28" s="53">
        <f>F227</f>
        <v>25000</v>
      </c>
      <c r="O28" s="57"/>
      <c r="P28" s="16"/>
      <c r="U28" s="58"/>
      <c r="V28" s="58"/>
      <c r="W28" s="59"/>
      <c r="X28" s="58"/>
      <c r="Y28" s="58"/>
      <c r="Z28" s="58"/>
      <c r="AA28" s="58"/>
      <c r="AB28" s="58"/>
      <c r="AC28" s="58"/>
    </row>
    <row r="29" spans="1:29" x14ac:dyDescent="0.35">
      <c r="F29" s="51"/>
      <c r="J29" s="34"/>
      <c r="L29" s="52" t="str">
        <f>A235</f>
        <v>Jaanimõisa küla</v>
      </c>
      <c r="M29" s="53">
        <f>F235</f>
        <v>99400</v>
      </c>
      <c r="O29" s="16"/>
      <c r="P29" s="57"/>
      <c r="U29" s="58"/>
      <c r="V29" s="58"/>
      <c r="W29" s="59"/>
      <c r="X29" s="58"/>
      <c r="Y29" s="58"/>
      <c r="Z29" s="58"/>
      <c r="AA29" s="58"/>
      <c r="AB29" s="58"/>
      <c r="AC29" s="58"/>
    </row>
    <row r="30" spans="1:29" x14ac:dyDescent="0.35">
      <c r="A30" s="61" t="s">
        <v>13</v>
      </c>
      <c r="B30" s="62" t="s">
        <v>83</v>
      </c>
      <c r="C30" s="27" t="s">
        <v>4</v>
      </c>
      <c r="D30" s="22">
        <v>1</v>
      </c>
      <c r="E30" s="22">
        <v>200000</v>
      </c>
      <c r="F30" s="6">
        <f>D30*E30</f>
        <v>200000</v>
      </c>
      <c r="H30" s="15" t="s">
        <v>23</v>
      </c>
      <c r="I30" s="15">
        <v>25</v>
      </c>
      <c r="J30" s="34"/>
      <c r="L30" s="52" t="str">
        <f>A242</f>
        <v xml:space="preserve">Himma-Vardja piirkond </v>
      </c>
      <c r="M30" s="53">
        <f>F242</f>
        <v>415500</v>
      </c>
      <c r="O30" s="57"/>
      <c r="P30" s="57"/>
      <c r="U30" s="58"/>
      <c r="V30" s="58"/>
      <c r="W30" s="59"/>
      <c r="X30" s="58"/>
      <c r="Y30" s="58"/>
      <c r="Z30" s="58"/>
      <c r="AA30" s="58"/>
      <c r="AB30" s="58"/>
      <c r="AC30" s="58"/>
    </row>
    <row r="31" spans="1:29" x14ac:dyDescent="0.35">
      <c r="A31" s="35"/>
      <c r="B31" s="62"/>
      <c r="C31" s="27"/>
      <c r="D31" s="22"/>
      <c r="E31" s="40"/>
      <c r="F31" s="6"/>
      <c r="J31" s="34"/>
      <c r="L31" s="52" t="str">
        <f>A257</f>
        <v>Karilatsi küla</v>
      </c>
      <c r="M31" s="53">
        <f>F257</f>
        <v>240250</v>
      </c>
      <c r="O31" s="16"/>
      <c r="P31" s="16"/>
      <c r="U31" s="58"/>
      <c r="V31" s="58"/>
      <c r="W31" s="59"/>
      <c r="X31" s="58"/>
      <c r="Y31" s="58"/>
      <c r="Z31" s="58"/>
      <c r="AA31" s="58"/>
      <c r="AB31" s="58"/>
      <c r="AC31" s="58"/>
    </row>
    <row r="32" spans="1:29" x14ac:dyDescent="0.35">
      <c r="A32" s="65" t="s">
        <v>2</v>
      </c>
      <c r="B32" s="66" t="s">
        <v>1</v>
      </c>
      <c r="C32" s="67"/>
      <c r="D32" s="66"/>
      <c r="E32" s="66"/>
      <c r="F32" s="68">
        <f>F33+F46+F55+F63+F60</f>
        <v>1949000</v>
      </c>
      <c r="J32" s="34"/>
      <c r="L32" s="63" t="str">
        <f>A266</f>
        <v>Hatiku piirkond (Mammaste küla)</v>
      </c>
      <c r="M32" s="64">
        <f>F266</f>
        <v>383600</v>
      </c>
      <c r="O32" s="16"/>
      <c r="P32" s="16"/>
      <c r="U32" s="58"/>
      <c r="V32" s="58"/>
      <c r="W32" s="59"/>
      <c r="X32" s="58"/>
      <c r="Y32" s="58"/>
      <c r="Z32" s="58"/>
      <c r="AA32" s="58"/>
      <c r="AB32" s="58"/>
      <c r="AC32" s="58"/>
    </row>
    <row r="33" spans="1:29" x14ac:dyDescent="0.35">
      <c r="A33" s="69" t="s">
        <v>22</v>
      </c>
      <c r="B33" s="22" t="s">
        <v>70</v>
      </c>
      <c r="C33" s="27" t="s">
        <v>6</v>
      </c>
      <c r="D33" s="22">
        <f>SUM(D34:D44)</f>
        <v>2204</v>
      </c>
      <c r="E33" s="22"/>
      <c r="F33" s="70">
        <f>SUM(F34:F44)</f>
        <v>440800</v>
      </c>
      <c r="J33" s="34"/>
      <c r="L33" s="52" t="str">
        <f>A275</f>
        <v>Taevaskoja küla</v>
      </c>
      <c r="M33" s="53">
        <f>F275</f>
        <v>359200</v>
      </c>
      <c r="O33" s="16"/>
      <c r="P33" s="16"/>
      <c r="U33" s="58"/>
      <c r="V33" s="58"/>
      <c r="W33" s="59"/>
      <c r="X33" s="58"/>
      <c r="Y33" s="58"/>
      <c r="Z33" s="58"/>
      <c r="AA33" s="58"/>
      <c r="AB33" s="58"/>
      <c r="AC33" s="58"/>
    </row>
    <row r="34" spans="1:29" x14ac:dyDescent="0.35">
      <c r="A34" s="71"/>
      <c r="B34" s="38" t="s">
        <v>183</v>
      </c>
      <c r="C34" s="39" t="s">
        <v>6</v>
      </c>
      <c r="D34" s="40">
        <v>273</v>
      </c>
      <c r="E34" s="40">
        <v>200</v>
      </c>
      <c r="F34" s="7">
        <f>E34*D34</f>
        <v>54600</v>
      </c>
      <c r="H34" s="15" t="s">
        <v>23</v>
      </c>
      <c r="I34" s="15">
        <v>40</v>
      </c>
      <c r="J34" s="34"/>
      <c r="L34" s="52" t="str">
        <f>A283</f>
        <v>Kiidjärve küla</v>
      </c>
      <c r="M34" s="53">
        <f>F283</f>
        <v>215850</v>
      </c>
      <c r="O34" s="22"/>
      <c r="P34" s="22"/>
      <c r="W34" s="14"/>
    </row>
    <row r="35" spans="1:29" x14ac:dyDescent="0.35">
      <c r="B35" s="38" t="s">
        <v>169</v>
      </c>
      <c r="C35" s="39" t="s">
        <v>6</v>
      </c>
      <c r="D35" s="40">
        <v>64</v>
      </c>
      <c r="E35" s="40">
        <v>200</v>
      </c>
      <c r="F35" s="7">
        <f t="shared" ref="F35:F44" si="6">E35*D35</f>
        <v>12800</v>
      </c>
      <c r="G35" s="72"/>
      <c r="H35" s="93" t="s">
        <v>23</v>
      </c>
      <c r="I35" s="93">
        <v>40</v>
      </c>
      <c r="J35" s="34"/>
      <c r="L35" s="22"/>
      <c r="M35" s="29">
        <f>SUM(M19:M34)</f>
        <v>8793500</v>
      </c>
      <c r="O35" s="22"/>
      <c r="W35" s="14"/>
    </row>
    <row r="36" spans="1:29" x14ac:dyDescent="0.35">
      <c r="B36" s="38" t="s">
        <v>216</v>
      </c>
      <c r="C36" s="39" t="s">
        <v>6</v>
      </c>
      <c r="D36" s="40">
        <v>649</v>
      </c>
      <c r="E36" s="40">
        <v>200</v>
      </c>
      <c r="F36" s="7">
        <f t="shared" si="6"/>
        <v>129800</v>
      </c>
      <c r="H36" s="15" t="s">
        <v>3</v>
      </c>
      <c r="I36" s="15">
        <v>40</v>
      </c>
      <c r="J36" s="34"/>
      <c r="O36" s="22"/>
      <c r="W36" s="14"/>
    </row>
    <row r="37" spans="1:29" x14ac:dyDescent="0.35">
      <c r="B37" s="38" t="s">
        <v>184</v>
      </c>
      <c r="C37" s="39" t="s">
        <v>6</v>
      </c>
      <c r="D37" s="40">
        <v>16</v>
      </c>
      <c r="E37" s="40">
        <v>200</v>
      </c>
      <c r="F37" s="7">
        <f t="shared" si="6"/>
        <v>3200</v>
      </c>
      <c r="H37" s="15" t="s">
        <v>23</v>
      </c>
      <c r="I37" s="15">
        <v>40</v>
      </c>
      <c r="J37" s="34"/>
      <c r="O37" s="22"/>
      <c r="W37" s="14"/>
    </row>
    <row r="38" spans="1:29" x14ac:dyDescent="0.35">
      <c r="B38" s="38" t="s">
        <v>185</v>
      </c>
      <c r="C38" s="39" t="s">
        <v>6</v>
      </c>
      <c r="D38" s="40">
        <v>398</v>
      </c>
      <c r="E38" s="40">
        <v>200</v>
      </c>
      <c r="F38" s="7">
        <f t="shared" si="6"/>
        <v>79600</v>
      </c>
      <c r="H38" s="15" t="s">
        <v>23</v>
      </c>
      <c r="I38" s="15">
        <v>40</v>
      </c>
      <c r="J38" s="34"/>
      <c r="L38" s="77" t="s">
        <v>69</v>
      </c>
      <c r="M38" s="77"/>
      <c r="W38" s="14"/>
    </row>
    <row r="39" spans="1:29" x14ac:dyDescent="0.35">
      <c r="B39" s="38" t="s">
        <v>186</v>
      </c>
      <c r="C39" s="39" t="s">
        <v>6</v>
      </c>
      <c r="D39" s="40">
        <v>37</v>
      </c>
      <c r="E39" s="40">
        <v>200</v>
      </c>
      <c r="F39" s="7">
        <f t="shared" si="6"/>
        <v>7400</v>
      </c>
      <c r="H39" s="15" t="s">
        <v>23</v>
      </c>
      <c r="I39" s="15">
        <v>40</v>
      </c>
      <c r="J39" s="34"/>
      <c r="L39" s="78" t="s">
        <v>68</v>
      </c>
      <c r="M39" s="78"/>
      <c r="W39" s="14"/>
    </row>
    <row r="40" spans="1:29" x14ac:dyDescent="0.35">
      <c r="B40" s="38" t="s">
        <v>187</v>
      </c>
      <c r="C40" s="39" t="s">
        <v>6</v>
      </c>
      <c r="D40" s="40">
        <v>408</v>
      </c>
      <c r="E40" s="40">
        <v>200</v>
      </c>
      <c r="F40" s="7">
        <f t="shared" si="6"/>
        <v>81600</v>
      </c>
      <c r="H40" s="15" t="s">
        <v>23</v>
      </c>
      <c r="I40" s="15">
        <v>40</v>
      </c>
      <c r="J40" s="34"/>
      <c r="L40" s="79" t="s">
        <v>67</v>
      </c>
      <c r="M40" s="79"/>
      <c r="W40" s="14"/>
    </row>
    <row r="41" spans="1:29" x14ac:dyDescent="0.35">
      <c r="B41" s="38" t="s">
        <v>217</v>
      </c>
      <c r="C41" s="39" t="s">
        <v>6</v>
      </c>
      <c r="D41" s="40">
        <v>191</v>
      </c>
      <c r="E41" s="40">
        <v>200</v>
      </c>
      <c r="F41" s="7">
        <f t="shared" si="6"/>
        <v>38200</v>
      </c>
      <c r="H41" s="15" t="s">
        <v>23</v>
      </c>
      <c r="I41" s="15">
        <v>40</v>
      </c>
      <c r="J41" s="34"/>
      <c r="O41" s="22"/>
      <c r="W41" s="14"/>
    </row>
    <row r="42" spans="1:29" x14ac:dyDescent="0.35">
      <c r="B42" s="38" t="s">
        <v>189</v>
      </c>
      <c r="C42" s="39" t="s">
        <v>6</v>
      </c>
      <c r="D42" s="40">
        <v>55</v>
      </c>
      <c r="E42" s="40">
        <v>200</v>
      </c>
      <c r="F42" s="7">
        <f t="shared" si="6"/>
        <v>11000</v>
      </c>
      <c r="H42" s="15" t="s">
        <v>23</v>
      </c>
      <c r="I42" s="15">
        <v>40</v>
      </c>
      <c r="J42" s="34"/>
      <c r="O42" s="22"/>
      <c r="W42" s="14"/>
    </row>
    <row r="43" spans="1:29" x14ac:dyDescent="0.35">
      <c r="B43" s="38" t="s">
        <v>218</v>
      </c>
      <c r="C43" s="75" t="s">
        <v>6</v>
      </c>
      <c r="D43" s="40">
        <v>54</v>
      </c>
      <c r="E43" s="40">
        <v>200</v>
      </c>
      <c r="F43" s="7">
        <f t="shared" si="6"/>
        <v>10800</v>
      </c>
      <c r="H43" s="15" t="s">
        <v>3</v>
      </c>
      <c r="I43" s="15">
        <v>40</v>
      </c>
      <c r="J43" s="34"/>
      <c r="O43" s="22"/>
      <c r="W43" s="14"/>
    </row>
    <row r="44" spans="1:29" x14ac:dyDescent="0.35">
      <c r="B44" s="38" t="s">
        <v>213</v>
      </c>
      <c r="C44" s="39" t="s">
        <v>6</v>
      </c>
      <c r="D44" s="40">
        <v>59</v>
      </c>
      <c r="E44" s="40">
        <v>200</v>
      </c>
      <c r="F44" s="7">
        <f t="shared" si="6"/>
        <v>11800</v>
      </c>
      <c r="H44" s="15" t="s">
        <v>23</v>
      </c>
      <c r="I44" s="15">
        <v>40</v>
      </c>
      <c r="J44" s="34"/>
      <c r="L44" s="52" t="s">
        <v>157</v>
      </c>
      <c r="M44" s="81">
        <f>M4+M8</f>
        <v>4156000</v>
      </c>
      <c r="O44" s="22"/>
      <c r="W44" s="14"/>
    </row>
    <row r="45" spans="1:29" x14ac:dyDescent="0.35">
      <c r="C45" s="14"/>
      <c r="F45" s="51"/>
      <c r="J45" s="34"/>
      <c r="L45" s="52" t="s">
        <v>158</v>
      </c>
      <c r="M45" s="81">
        <f>M5+M9</f>
        <v>3923000</v>
      </c>
      <c r="O45" s="22"/>
      <c r="W45" s="14"/>
    </row>
    <row r="46" spans="1:29" x14ac:dyDescent="0.35">
      <c r="A46" s="35" t="s">
        <v>21</v>
      </c>
      <c r="B46" s="22" t="s">
        <v>18</v>
      </c>
      <c r="C46" s="76" t="s">
        <v>6</v>
      </c>
      <c r="D46" s="22">
        <f>SUM(D47:D53)</f>
        <v>1818</v>
      </c>
      <c r="E46" s="40"/>
      <c r="F46" s="70">
        <f>SUM(F47:F53)</f>
        <v>363600</v>
      </c>
      <c r="J46" s="34"/>
      <c r="L46" s="52" t="s">
        <v>159</v>
      </c>
      <c r="M46" s="81">
        <f>M6+M10</f>
        <v>714500</v>
      </c>
      <c r="N46" s="74"/>
      <c r="W46" s="14"/>
    </row>
    <row r="47" spans="1:29" x14ac:dyDescent="0.35">
      <c r="A47" s="37"/>
      <c r="B47" s="38" t="s">
        <v>190</v>
      </c>
      <c r="C47" s="75" t="s">
        <v>6</v>
      </c>
      <c r="D47" s="40">
        <v>170</v>
      </c>
      <c r="E47" s="40">
        <v>200</v>
      </c>
      <c r="F47" s="46">
        <f t="shared" ref="F47:F53" si="7">D47*E47</f>
        <v>34000</v>
      </c>
      <c r="H47" s="15" t="s">
        <v>3</v>
      </c>
      <c r="I47" s="15">
        <v>40</v>
      </c>
      <c r="J47" s="34"/>
      <c r="L47" s="52" t="s">
        <v>160</v>
      </c>
      <c r="M47" s="81">
        <f>SUM(M44:M46)</f>
        <v>8793500</v>
      </c>
      <c r="N47" s="74"/>
      <c r="W47" s="14"/>
    </row>
    <row r="48" spans="1:29" x14ac:dyDescent="0.35">
      <c r="A48" s="37"/>
      <c r="B48" s="38" t="s">
        <v>181</v>
      </c>
      <c r="C48" s="75" t="s">
        <v>6</v>
      </c>
      <c r="D48" s="40">
        <v>410</v>
      </c>
      <c r="E48" s="40">
        <v>200</v>
      </c>
      <c r="F48" s="46">
        <f t="shared" si="7"/>
        <v>82000</v>
      </c>
      <c r="H48" s="15" t="s">
        <v>3</v>
      </c>
      <c r="I48" s="15">
        <v>40</v>
      </c>
      <c r="J48" s="34"/>
      <c r="L48" s="52" t="s">
        <v>161</v>
      </c>
      <c r="M48" s="81">
        <f>M47-F127-F247-F223</f>
        <v>8683500</v>
      </c>
      <c r="N48" s="74"/>
      <c r="W48" s="14"/>
    </row>
    <row r="49" spans="1:23" x14ac:dyDescent="0.35">
      <c r="A49" s="37"/>
      <c r="B49" s="38" t="s">
        <v>192</v>
      </c>
      <c r="C49" s="15" t="s">
        <v>6</v>
      </c>
      <c r="D49" s="40">
        <v>140</v>
      </c>
      <c r="E49" s="40">
        <v>200</v>
      </c>
      <c r="F49" s="46">
        <f t="shared" si="7"/>
        <v>28000</v>
      </c>
      <c r="H49" s="15" t="s">
        <v>3</v>
      </c>
      <c r="I49" s="15">
        <v>40</v>
      </c>
      <c r="J49" s="34"/>
      <c r="W49" s="14"/>
    </row>
    <row r="50" spans="1:23" x14ac:dyDescent="0.35">
      <c r="A50" s="80"/>
      <c r="B50" s="38" t="s">
        <v>193</v>
      </c>
      <c r="C50" s="15" t="s">
        <v>6</v>
      </c>
      <c r="D50" s="40">
        <v>245</v>
      </c>
      <c r="E50" s="40">
        <v>200</v>
      </c>
      <c r="F50" s="46">
        <f t="shared" si="7"/>
        <v>49000</v>
      </c>
      <c r="H50" s="15" t="s">
        <v>23</v>
      </c>
      <c r="I50" s="15">
        <v>40</v>
      </c>
      <c r="J50" s="34"/>
      <c r="W50" s="14"/>
    </row>
    <row r="51" spans="1:23" x14ac:dyDescent="0.35">
      <c r="B51" s="38" t="s">
        <v>194</v>
      </c>
      <c r="C51" s="15" t="s">
        <v>6</v>
      </c>
      <c r="D51" s="40">
        <v>91</v>
      </c>
      <c r="E51" s="40">
        <v>200</v>
      </c>
      <c r="F51" s="46">
        <f t="shared" si="7"/>
        <v>18200</v>
      </c>
      <c r="H51" s="15" t="s">
        <v>23</v>
      </c>
      <c r="I51" s="15">
        <v>40</v>
      </c>
      <c r="R51" s="34"/>
      <c r="T51" s="47"/>
      <c r="W51" s="14"/>
    </row>
    <row r="52" spans="1:23" x14ac:dyDescent="0.35">
      <c r="B52" s="38" t="s">
        <v>191</v>
      </c>
      <c r="C52" s="75" t="s">
        <v>6</v>
      </c>
      <c r="D52" s="40">
        <v>460</v>
      </c>
      <c r="E52" s="40">
        <v>200</v>
      </c>
      <c r="F52" s="46">
        <f t="shared" si="7"/>
        <v>92000</v>
      </c>
      <c r="H52" s="15" t="s">
        <v>3</v>
      </c>
      <c r="I52" s="15">
        <v>40</v>
      </c>
      <c r="N52" s="34"/>
      <c r="T52" s="58"/>
      <c r="W52" s="14"/>
    </row>
    <row r="53" spans="1:23" x14ac:dyDescent="0.35">
      <c r="B53" s="38" t="s">
        <v>195</v>
      </c>
      <c r="C53" s="15" t="s">
        <v>6</v>
      </c>
      <c r="D53" s="40">
        <v>302</v>
      </c>
      <c r="E53" s="40">
        <v>200</v>
      </c>
      <c r="F53" s="46">
        <f t="shared" si="7"/>
        <v>60400</v>
      </c>
      <c r="H53" s="15" t="s">
        <v>3</v>
      </c>
      <c r="I53" s="15">
        <v>40</v>
      </c>
      <c r="T53" s="58"/>
      <c r="W53" s="14"/>
    </row>
    <row r="54" spans="1:23" x14ac:dyDescent="0.35">
      <c r="C54" s="14"/>
      <c r="F54" s="51"/>
      <c r="T54" s="58"/>
      <c r="W54" s="14"/>
    </row>
    <row r="55" spans="1:23" x14ac:dyDescent="0.35">
      <c r="A55" s="69" t="s">
        <v>19</v>
      </c>
      <c r="B55" s="22" t="s">
        <v>65</v>
      </c>
      <c r="C55" s="82" t="s">
        <v>6</v>
      </c>
      <c r="D55" s="22">
        <f>SUM(D56:D59)</f>
        <v>554</v>
      </c>
      <c r="E55" s="40"/>
      <c r="F55" s="83">
        <f>SUM(F56:F59)</f>
        <v>83100</v>
      </c>
      <c r="T55" s="58"/>
      <c r="W55" s="14"/>
    </row>
    <row r="56" spans="1:23" x14ac:dyDescent="0.35">
      <c r="A56" s="37"/>
      <c r="B56" s="38" t="s">
        <v>196</v>
      </c>
      <c r="C56" s="75" t="s">
        <v>6</v>
      </c>
      <c r="D56" s="40">
        <v>186</v>
      </c>
      <c r="E56" s="40">
        <v>150</v>
      </c>
      <c r="F56" s="46">
        <f>D56*E56</f>
        <v>27900</v>
      </c>
      <c r="G56" s="72"/>
      <c r="H56" s="93" t="s">
        <v>23</v>
      </c>
      <c r="I56" s="93">
        <v>40</v>
      </c>
      <c r="J56" s="34"/>
      <c r="T56" s="58"/>
      <c r="W56" s="14"/>
    </row>
    <row r="57" spans="1:23" x14ac:dyDescent="0.35">
      <c r="A57" s="80"/>
      <c r="B57" s="38" t="s">
        <v>197</v>
      </c>
      <c r="C57" s="75" t="s">
        <v>6</v>
      </c>
      <c r="D57" s="40">
        <v>65</v>
      </c>
      <c r="E57" s="40">
        <v>150</v>
      </c>
      <c r="F57" s="46">
        <f>D57*E57</f>
        <v>9750</v>
      </c>
      <c r="G57" s="72"/>
      <c r="H57" s="93" t="s">
        <v>23</v>
      </c>
      <c r="I57" s="93">
        <v>40</v>
      </c>
      <c r="J57" s="34"/>
      <c r="T57" s="58"/>
      <c r="W57" s="14"/>
    </row>
    <row r="58" spans="1:23" x14ac:dyDescent="0.35">
      <c r="A58" s="80"/>
      <c r="B58" s="38" t="s">
        <v>198</v>
      </c>
      <c r="C58" s="75" t="s">
        <v>6</v>
      </c>
      <c r="D58" s="40">
        <v>303</v>
      </c>
      <c r="E58" s="40">
        <v>150</v>
      </c>
      <c r="F58" s="46">
        <f>D58*E58</f>
        <v>45450</v>
      </c>
      <c r="G58" s="72"/>
      <c r="H58" s="93" t="s">
        <v>23</v>
      </c>
      <c r="I58" s="93">
        <v>40</v>
      </c>
      <c r="J58" s="73"/>
      <c r="K58" s="72"/>
      <c r="T58" s="58"/>
      <c r="W58" s="14"/>
    </row>
    <row r="59" spans="1:23" x14ac:dyDescent="0.35">
      <c r="A59" s="80"/>
      <c r="B59" s="38"/>
      <c r="C59" s="75"/>
      <c r="D59" s="40"/>
      <c r="E59" s="40"/>
      <c r="F59" s="46"/>
      <c r="G59" s="72"/>
      <c r="H59" s="93"/>
      <c r="I59" s="93"/>
      <c r="J59" s="73"/>
      <c r="K59" s="72"/>
      <c r="T59" s="58"/>
      <c r="W59" s="14"/>
    </row>
    <row r="60" spans="1:23" x14ac:dyDescent="0.35">
      <c r="A60" s="61" t="s">
        <v>66</v>
      </c>
      <c r="B60" s="62" t="s">
        <v>162</v>
      </c>
      <c r="C60" s="82" t="s">
        <v>4</v>
      </c>
      <c r="D60" s="22">
        <f>D61</f>
        <v>2</v>
      </c>
      <c r="E60" s="72"/>
      <c r="F60" s="70">
        <f>F61</f>
        <v>50000</v>
      </c>
      <c r="G60" s="72"/>
      <c r="H60" s="93"/>
      <c r="I60" s="93"/>
      <c r="J60" s="73"/>
      <c r="K60" s="72"/>
      <c r="T60" s="58"/>
      <c r="W60" s="14"/>
    </row>
    <row r="61" spans="1:23" x14ac:dyDescent="0.35">
      <c r="A61" s="61"/>
      <c r="B61" s="38" t="s">
        <v>199</v>
      </c>
      <c r="C61" s="75" t="s">
        <v>4</v>
      </c>
      <c r="D61" s="40">
        <v>2</v>
      </c>
      <c r="E61" s="40">
        <v>25000</v>
      </c>
      <c r="F61" s="46">
        <f>D61*E61</f>
        <v>50000</v>
      </c>
      <c r="G61" s="72"/>
      <c r="H61" s="93" t="s">
        <v>23</v>
      </c>
      <c r="I61" s="93">
        <v>25</v>
      </c>
      <c r="J61" s="73"/>
      <c r="K61" s="72"/>
      <c r="L61" s="22"/>
      <c r="M61" s="22"/>
      <c r="N61" s="22"/>
      <c r="O61" s="22"/>
      <c r="P61" s="22"/>
      <c r="Q61" s="22"/>
      <c r="R61" s="22"/>
      <c r="T61" s="58"/>
      <c r="W61" s="14"/>
    </row>
    <row r="62" spans="1:23" x14ac:dyDescent="0.35">
      <c r="A62" s="61"/>
      <c r="B62" s="22"/>
      <c r="C62" s="82"/>
      <c r="D62" s="22"/>
      <c r="E62" s="22"/>
      <c r="F62" s="70"/>
      <c r="J62" s="34"/>
      <c r="L62" s="22"/>
      <c r="M62" s="22"/>
      <c r="N62" s="22"/>
      <c r="O62" s="22"/>
      <c r="P62" s="22"/>
      <c r="Q62" s="22"/>
      <c r="R62" s="22"/>
      <c r="T62" s="58"/>
      <c r="W62" s="14"/>
    </row>
    <row r="63" spans="1:23" x14ac:dyDescent="0.35">
      <c r="A63" s="61" t="s">
        <v>64</v>
      </c>
      <c r="B63" s="22" t="s">
        <v>84</v>
      </c>
      <c r="C63" s="82"/>
      <c r="D63" s="22"/>
      <c r="E63" s="22"/>
      <c r="F63" s="70">
        <f>SUM(F64:F68)</f>
        <v>1011500</v>
      </c>
      <c r="J63" s="34"/>
      <c r="L63" s="22"/>
      <c r="M63" s="22"/>
      <c r="N63" s="22"/>
      <c r="O63" s="22"/>
      <c r="P63" s="22"/>
      <c r="Q63" s="22"/>
      <c r="R63" s="22"/>
      <c r="T63" s="58"/>
      <c r="W63" s="14"/>
    </row>
    <row r="64" spans="1:23" x14ac:dyDescent="0.35">
      <c r="A64" s="61"/>
      <c r="B64" s="38" t="s">
        <v>85</v>
      </c>
      <c r="C64" s="75" t="s">
        <v>4</v>
      </c>
      <c r="D64" s="40">
        <v>2</v>
      </c>
      <c r="E64" s="40">
        <v>250000</v>
      </c>
      <c r="F64" s="46">
        <f>D64*E64</f>
        <v>500000</v>
      </c>
      <c r="H64" s="15" t="s">
        <v>3</v>
      </c>
      <c r="I64" s="15">
        <v>25</v>
      </c>
      <c r="J64" s="34"/>
      <c r="L64" s="22"/>
      <c r="M64" s="22"/>
      <c r="N64" s="22"/>
      <c r="O64" s="22"/>
      <c r="P64" s="22"/>
      <c r="Q64" s="22"/>
      <c r="R64" s="22"/>
      <c r="T64" s="58"/>
      <c r="W64" s="14"/>
    </row>
    <row r="65" spans="1:23" x14ac:dyDescent="0.35">
      <c r="A65" s="61"/>
      <c r="B65" s="38" t="s">
        <v>86</v>
      </c>
      <c r="C65" s="75" t="s">
        <v>4</v>
      </c>
      <c r="D65" s="40">
        <v>1</v>
      </c>
      <c r="E65" s="40">
        <v>183500</v>
      </c>
      <c r="F65" s="46">
        <f>D65*E65</f>
        <v>183500</v>
      </c>
      <c r="H65" s="15" t="s">
        <v>23</v>
      </c>
      <c r="I65" s="15">
        <v>25</v>
      </c>
      <c r="L65" s="22"/>
      <c r="M65" s="22"/>
      <c r="N65" s="22"/>
      <c r="O65" s="22"/>
      <c r="P65" s="22"/>
      <c r="Q65" s="22"/>
      <c r="R65" s="22"/>
      <c r="S65" s="34"/>
      <c r="T65" s="58"/>
      <c r="W65" s="14"/>
    </row>
    <row r="66" spans="1:23" x14ac:dyDescent="0.35">
      <c r="A66" s="61"/>
      <c r="B66" s="38" t="s">
        <v>87</v>
      </c>
      <c r="C66" s="75" t="s">
        <v>4</v>
      </c>
      <c r="D66" s="40">
        <v>1</v>
      </c>
      <c r="E66" s="40">
        <v>77000</v>
      </c>
      <c r="F66" s="46">
        <f>E66*D66</f>
        <v>77000</v>
      </c>
      <c r="H66" s="15" t="s">
        <v>3</v>
      </c>
      <c r="I66" s="15">
        <v>40</v>
      </c>
      <c r="J66" s="34"/>
      <c r="L66" s="22"/>
      <c r="M66" s="22"/>
      <c r="N66" s="22"/>
      <c r="O66" s="22"/>
      <c r="P66" s="22"/>
      <c r="Q66" s="22"/>
      <c r="R66" s="22"/>
      <c r="T66" s="58"/>
      <c r="W66" s="14"/>
    </row>
    <row r="67" spans="1:23" x14ac:dyDescent="0.35">
      <c r="A67" s="61"/>
      <c r="B67" s="38" t="s">
        <v>88</v>
      </c>
      <c r="C67" s="75" t="s">
        <v>4</v>
      </c>
      <c r="D67" s="40">
        <v>1</v>
      </c>
      <c r="E67" s="40">
        <v>121000</v>
      </c>
      <c r="F67" s="46">
        <f>E67*D67</f>
        <v>121000</v>
      </c>
      <c r="H67" s="15" t="s">
        <v>3</v>
      </c>
      <c r="I67" s="15">
        <v>25</v>
      </c>
      <c r="J67" s="34"/>
      <c r="L67" s="22"/>
      <c r="M67" s="22"/>
      <c r="N67" s="22"/>
      <c r="O67" s="22"/>
      <c r="P67" s="22"/>
      <c r="Q67" s="22"/>
      <c r="R67" s="22"/>
      <c r="T67" s="58"/>
      <c r="W67" s="14"/>
    </row>
    <row r="68" spans="1:23" x14ac:dyDescent="0.35">
      <c r="B68" s="38" t="s">
        <v>89</v>
      </c>
      <c r="C68" s="39" t="s">
        <v>4</v>
      </c>
      <c r="D68" s="40">
        <v>1</v>
      </c>
      <c r="E68" s="40">
        <v>130000</v>
      </c>
      <c r="F68" s="46">
        <f>E68*D68</f>
        <v>130000</v>
      </c>
      <c r="H68" s="15" t="s">
        <v>3</v>
      </c>
      <c r="I68" s="15">
        <v>40</v>
      </c>
      <c r="L68" s="22"/>
      <c r="M68" s="22"/>
      <c r="N68" s="22"/>
      <c r="O68" s="22"/>
      <c r="P68" s="22"/>
      <c r="Q68" s="22"/>
      <c r="R68" s="22"/>
      <c r="T68" s="58"/>
      <c r="W68" s="14"/>
    </row>
    <row r="69" spans="1:23" x14ac:dyDescent="0.35">
      <c r="B69" s="38"/>
      <c r="C69" s="39"/>
      <c r="D69" s="40"/>
      <c r="E69" s="40"/>
      <c r="F69" s="46"/>
      <c r="L69" s="22"/>
      <c r="M69" s="22"/>
      <c r="N69" s="22"/>
      <c r="O69" s="22"/>
      <c r="P69" s="22"/>
      <c r="Q69" s="22"/>
      <c r="R69" s="22"/>
      <c r="S69" s="34"/>
      <c r="T69" s="58"/>
      <c r="W69" s="14"/>
    </row>
    <row r="70" spans="1:23" x14ac:dyDescent="0.35">
      <c r="A70" s="65" t="s">
        <v>63</v>
      </c>
      <c r="B70" s="66" t="s">
        <v>163</v>
      </c>
      <c r="C70" s="67"/>
      <c r="D70" s="66"/>
      <c r="E70" s="66"/>
      <c r="F70" s="68">
        <f>F71+F72+F77</f>
        <v>714500</v>
      </c>
      <c r="J70" s="34"/>
      <c r="L70" s="22"/>
      <c r="M70" s="22"/>
      <c r="N70" s="22"/>
      <c r="O70" s="22"/>
      <c r="P70" s="22"/>
      <c r="Q70" s="22"/>
      <c r="R70" s="22"/>
      <c r="T70" s="58"/>
      <c r="W70" s="14"/>
    </row>
    <row r="71" spans="1:23" x14ac:dyDescent="0.35">
      <c r="A71" s="35" t="s">
        <v>62</v>
      </c>
      <c r="B71" s="22" t="s">
        <v>206</v>
      </c>
      <c r="C71" s="27" t="s">
        <v>4</v>
      </c>
      <c r="D71" s="22">
        <v>1</v>
      </c>
      <c r="E71" s="22">
        <v>35000</v>
      </c>
      <c r="F71" s="6">
        <f>E71*D71</f>
        <v>35000</v>
      </c>
      <c r="H71" s="15" t="s">
        <v>23</v>
      </c>
      <c r="I71" s="15">
        <v>40</v>
      </c>
      <c r="J71" s="34"/>
      <c r="L71" s="22"/>
      <c r="M71" s="22"/>
      <c r="N71" s="22"/>
      <c r="O71" s="22"/>
      <c r="P71" s="22"/>
      <c r="Q71" s="22"/>
      <c r="R71" s="22"/>
      <c r="W71" s="14"/>
    </row>
    <row r="72" spans="1:23" x14ac:dyDescent="0.35">
      <c r="A72" s="35" t="s">
        <v>61</v>
      </c>
      <c r="B72" s="22" t="s">
        <v>60</v>
      </c>
      <c r="C72" s="27" t="s">
        <v>6</v>
      </c>
      <c r="D72" s="22">
        <f>SUM(D73:D75)</f>
        <v>1294</v>
      </c>
      <c r="E72" s="72"/>
      <c r="F72" s="6">
        <f>SUM(F73:F75)</f>
        <v>258800</v>
      </c>
      <c r="J72" s="34"/>
      <c r="L72" s="22"/>
      <c r="M72" s="22"/>
      <c r="N72" s="22"/>
      <c r="O72" s="22"/>
      <c r="P72" s="22"/>
      <c r="Q72" s="22"/>
      <c r="R72" s="22"/>
      <c r="W72" s="14"/>
    </row>
    <row r="73" spans="1:23" x14ac:dyDescent="0.35">
      <c r="A73" s="37"/>
      <c r="B73" s="38" t="s">
        <v>219</v>
      </c>
      <c r="C73" s="39" t="s">
        <v>6</v>
      </c>
      <c r="D73" s="40">
        <v>949</v>
      </c>
      <c r="E73" s="40">
        <v>200</v>
      </c>
      <c r="F73" s="7">
        <f>E73*D73</f>
        <v>189800</v>
      </c>
      <c r="H73" s="15" t="s">
        <v>23</v>
      </c>
      <c r="I73" s="15">
        <v>40</v>
      </c>
      <c r="J73" s="34"/>
      <c r="L73" s="22"/>
      <c r="M73" s="22"/>
      <c r="N73" s="22"/>
      <c r="O73" s="22"/>
      <c r="P73" s="22"/>
      <c r="Q73" s="22"/>
      <c r="R73" s="22"/>
      <c r="W73" s="14"/>
    </row>
    <row r="74" spans="1:23" x14ac:dyDescent="0.35">
      <c r="A74" s="37"/>
      <c r="B74" s="38" t="s">
        <v>220</v>
      </c>
      <c r="C74" s="39" t="s">
        <v>6</v>
      </c>
      <c r="D74" s="40">
        <v>223</v>
      </c>
      <c r="E74" s="40">
        <v>200</v>
      </c>
      <c r="F74" s="7">
        <f>E74*D74</f>
        <v>44600</v>
      </c>
      <c r="H74" s="15" t="s">
        <v>23</v>
      </c>
      <c r="I74" s="15">
        <v>40</v>
      </c>
      <c r="J74" s="34"/>
      <c r="L74" s="22"/>
      <c r="M74" s="22"/>
      <c r="N74" s="22"/>
      <c r="O74" s="22"/>
      <c r="P74" s="22"/>
      <c r="Q74" s="22"/>
      <c r="R74" s="22"/>
      <c r="W74" s="14"/>
    </row>
    <row r="75" spans="1:23" x14ac:dyDescent="0.35">
      <c r="A75" s="37"/>
      <c r="B75" s="38" t="s">
        <v>90</v>
      </c>
      <c r="C75" s="15" t="s">
        <v>6</v>
      </c>
      <c r="D75" s="14">
        <v>122</v>
      </c>
      <c r="E75" s="40">
        <v>200</v>
      </c>
      <c r="F75" s="7">
        <f>E75*D75</f>
        <v>24400</v>
      </c>
      <c r="H75" s="15" t="s">
        <v>23</v>
      </c>
      <c r="I75" s="15">
        <v>40</v>
      </c>
      <c r="L75" s="22"/>
      <c r="M75" s="22"/>
      <c r="N75" s="22"/>
      <c r="O75" s="22"/>
      <c r="P75" s="22"/>
      <c r="Q75" s="22"/>
      <c r="R75" s="22"/>
      <c r="W75" s="14"/>
    </row>
    <row r="76" spans="1:23" x14ac:dyDescent="0.35">
      <c r="A76" s="37"/>
      <c r="B76" s="38"/>
      <c r="F76" s="51"/>
      <c r="L76" s="22"/>
      <c r="M76" s="22"/>
      <c r="N76" s="22"/>
      <c r="O76" s="22"/>
      <c r="P76" s="22"/>
      <c r="Q76" s="22"/>
      <c r="R76" s="22"/>
      <c r="W76" s="14"/>
    </row>
    <row r="77" spans="1:23" x14ac:dyDescent="0.35">
      <c r="A77" s="35" t="s">
        <v>59</v>
      </c>
      <c r="B77" s="22" t="s">
        <v>58</v>
      </c>
      <c r="C77" s="27" t="s">
        <v>6</v>
      </c>
      <c r="D77" s="22">
        <f>SUM(D78:D80)</f>
        <v>2638</v>
      </c>
      <c r="E77" s="72"/>
      <c r="F77" s="6">
        <f>SUM(F78:F81)</f>
        <v>420700</v>
      </c>
      <c r="J77" s="34"/>
      <c r="L77" s="22"/>
      <c r="M77" s="22"/>
      <c r="N77" s="22"/>
      <c r="O77" s="22"/>
      <c r="P77" s="22"/>
      <c r="Q77" s="22"/>
      <c r="R77" s="22"/>
      <c r="W77" s="14"/>
    </row>
    <row r="78" spans="1:23" x14ac:dyDescent="0.35">
      <c r="A78" s="35"/>
      <c r="B78" s="38" t="s">
        <v>57</v>
      </c>
      <c r="C78" s="39" t="s">
        <v>6</v>
      </c>
      <c r="D78" s="40">
        <v>721</v>
      </c>
      <c r="E78" s="40">
        <v>150</v>
      </c>
      <c r="F78" s="7">
        <f>E78*D78</f>
        <v>108150</v>
      </c>
      <c r="H78" s="15" t="s">
        <v>23</v>
      </c>
      <c r="I78" s="15">
        <v>40</v>
      </c>
      <c r="J78" s="34"/>
      <c r="L78" s="22"/>
      <c r="M78" s="22"/>
      <c r="N78" s="22"/>
      <c r="O78" s="22"/>
      <c r="P78" s="22"/>
      <c r="Q78" s="22"/>
      <c r="R78" s="22"/>
      <c r="W78" s="14"/>
    </row>
    <row r="79" spans="1:23" x14ac:dyDescent="0.35">
      <c r="A79" s="35"/>
      <c r="B79" s="38" t="s">
        <v>221</v>
      </c>
      <c r="C79" s="39" t="s">
        <v>6</v>
      </c>
      <c r="D79" s="40">
        <v>879</v>
      </c>
      <c r="E79" s="40">
        <v>150</v>
      </c>
      <c r="F79" s="7">
        <f>E79*D79</f>
        <v>131850</v>
      </c>
      <c r="H79" s="15" t="s">
        <v>23</v>
      </c>
      <c r="I79" s="15">
        <v>40</v>
      </c>
      <c r="J79" s="34"/>
      <c r="L79" s="22"/>
      <c r="M79" s="22"/>
      <c r="N79" s="22"/>
      <c r="O79" s="22"/>
      <c r="P79" s="22"/>
      <c r="Q79" s="22"/>
      <c r="R79" s="22"/>
      <c r="W79" s="14"/>
    </row>
    <row r="80" spans="1:23" x14ac:dyDescent="0.35">
      <c r="A80" s="35"/>
      <c r="B80" s="38" t="s">
        <v>56</v>
      </c>
      <c r="C80" s="39" t="s">
        <v>6</v>
      </c>
      <c r="D80" s="40">
        <v>1038</v>
      </c>
      <c r="E80" s="40">
        <v>150</v>
      </c>
      <c r="F80" s="7">
        <f>E80*D80</f>
        <v>155700</v>
      </c>
      <c r="H80" s="15" t="s">
        <v>23</v>
      </c>
      <c r="I80" s="15">
        <v>40</v>
      </c>
      <c r="J80" s="34"/>
      <c r="L80" s="22"/>
      <c r="M80" s="22"/>
      <c r="N80" s="22"/>
      <c r="O80" s="22"/>
      <c r="P80" s="22"/>
      <c r="Q80" s="22"/>
      <c r="R80" s="22"/>
      <c r="W80" s="14"/>
    </row>
    <row r="81" spans="1:23" x14ac:dyDescent="0.35">
      <c r="A81" s="35"/>
      <c r="B81" s="38" t="s">
        <v>91</v>
      </c>
      <c r="C81" s="39" t="s">
        <v>4</v>
      </c>
      <c r="D81" s="40">
        <v>1</v>
      </c>
      <c r="E81" s="40">
        <v>25000</v>
      </c>
      <c r="F81" s="7">
        <f>E81*D81</f>
        <v>25000</v>
      </c>
      <c r="H81" s="15" t="s">
        <v>23</v>
      </c>
      <c r="I81" s="15">
        <v>40</v>
      </c>
      <c r="J81" s="34"/>
      <c r="L81" s="22"/>
      <c r="M81" s="22"/>
      <c r="N81" s="22"/>
      <c r="O81" s="22"/>
      <c r="P81" s="22"/>
      <c r="Q81" s="22"/>
      <c r="R81" s="22"/>
      <c r="W81" s="14"/>
    </row>
    <row r="82" spans="1:23" x14ac:dyDescent="0.35">
      <c r="A82" s="84"/>
      <c r="B82" s="85"/>
      <c r="C82" s="86"/>
      <c r="D82" s="87"/>
      <c r="E82" s="87"/>
      <c r="F82" s="88"/>
      <c r="J82" s="34"/>
      <c r="L82" s="22"/>
      <c r="M82" s="22"/>
      <c r="N82" s="22"/>
      <c r="O82" s="22"/>
      <c r="P82" s="22"/>
      <c r="Q82" s="22"/>
      <c r="R82" s="22"/>
      <c r="W82" s="14"/>
    </row>
    <row r="83" spans="1:23" x14ac:dyDescent="0.35">
      <c r="A83" s="161" t="s">
        <v>55</v>
      </c>
      <c r="B83" s="162"/>
      <c r="C83" s="90"/>
      <c r="D83" s="89"/>
      <c r="E83" s="89"/>
      <c r="F83" s="8">
        <f>F84+F86</f>
        <v>0</v>
      </c>
      <c r="J83" s="34"/>
      <c r="L83" s="22"/>
      <c r="M83" s="22"/>
      <c r="N83" s="22"/>
      <c r="O83" s="22"/>
      <c r="P83" s="22"/>
      <c r="Q83" s="22"/>
      <c r="R83" s="22"/>
      <c r="W83" s="14"/>
    </row>
    <row r="84" spans="1:23" x14ac:dyDescent="0.35">
      <c r="A84" s="65" t="s">
        <v>10</v>
      </c>
      <c r="B84" s="66" t="s">
        <v>9</v>
      </c>
      <c r="C84" s="67"/>
      <c r="D84" s="66"/>
      <c r="E84" s="66"/>
      <c r="F84" s="68">
        <v>0</v>
      </c>
      <c r="J84" s="34"/>
      <c r="L84" s="22"/>
      <c r="M84" s="22"/>
      <c r="N84" s="22"/>
      <c r="O84" s="22"/>
      <c r="P84" s="22"/>
      <c r="Q84" s="22"/>
      <c r="R84" s="22"/>
    </row>
    <row r="85" spans="1:23" x14ac:dyDescent="0.35">
      <c r="A85" s="35"/>
      <c r="B85" s="16" t="s">
        <v>0</v>
      </c>
      <c r="C85" s="27"/>
      <c r="D85" s="22"/>
      <c r="E85" s="22"/>
      <c r="F85" s="91"/>
      <c r="G85" s="22"/>
      <c r="J85" s="34"/>
      <c r="L85" s="22"/>
      <c r="M85" s="22"/>
      <c r="N85" s="22"/>
      <c r="O85" s="22"/>
      <c r="P85" s="22"/>
      <c r="Q85" s="22"/>
      <c r="R85" s="22"/>
      <c r="S85" s="152"/>
    </row>
    <row r="86" spans="1:23" x14ac:dyDescent="0.35">
      <c r="A86" s="65" t="s">
        <v>2</v>
      </c>
      <c r="B86" s="66" t="s">
        <v>1</v>
      </c>
      <c r="C86" s="67"/>
      <c r="D86" s="66"/>
      <c r="E86" s="66"/>
      <c r="F86" s="68">
        <f>F87</f>
        <v>0</v>
      </c>
      <c r="J86" s="34"/>
      <c r="L86" s="22"/>
      <c r="M86" s="22"/>
      <c r="N86" s="22"/>
      <c r="O86" s="22"/>
      <c r="P86" s="22"/>
      <c r="Q86" s="22"/>
      <c r="R86" s="22"/>
      <c r="S86" s="152"/>
      <c r="W86" s="14"/>
    </row>
    <row r="87" spans="1:23" x14ac:dyDescent="0.35">
      <c r="A87" s="92"/>
      <c r="B87" s="16" t="s">
        <v>0</v>
      </c>
      <c r="C87" s="93"/>
      <c r="D87" s="72"/>
      <c r="E87" s="72"/>
      <c r="F87" s="94"/>
      <c r="J87" s="34"/>
      <c r="R87" s="34"/>
      <c r="S87" s="152"/>
      <c r="W87" s="14"/>
    </row>
    <row r="88" spans="1:23" x14ac:dyDescent="0.35">
      <c r="A88" s="84"/>
      <c r="B88" s="85"/>
      <c r="C88" s="95"/>
      <c r="D88" s="85"/>
      <c r="E88" s="85"/>
      <c r="F88" s="5"/>
      <c r="J88" s="34"/>
      <c r="R88" s="34"/>
      <c r="S88" s="152"/>
      <c r="W88" s="14"/>
    </row>
    <row r="89" spans="1:23" x14ac:dyDescent="0.35">
      <c r="A89" s="161" t="s">
        <v>54</v>
      </c>
      <c r="B89" s="162"/>
      <c r="C89" s="90"/>
      <c r="D89" s="89"/>
      <c r="E89" s="89"/>
      <c r="F89" s="8">
        <f>F90+F92</f>
        <v>0</v>
      </c>
      <c r="J89" s="34"/>
      <c r="W89" s="14"/>
    </row>
    <row r="90" spans="1:23" x14ac:dyDescent="0.35">
      <c r="A90" s="65" t="s">
        <v>10</v>
      </c>
      <c r="B90" s="66" t="s">
        <v>9</v>
      </c>
      <c r="C90" s="67"/>
      <c r="D90" s="66"/>
      <c r="E90" s="66"/>
      <c r="F90" s="68">
        <v>0</v>
      </c>
      <c r="J90" s="34"/>
      <c r="W90" s="14"/>
    </row>
    <row r="91" spans="1:23" x14ac:dyDescent="0.35">
      <c r="A91" s="35"/>
      <c r="B91" s="16" t="s">
        <v>0</v>
      </c>
      <c r="C91" s="27"/>
      <c r="D91" s="22"/>
      <c r="E91" s="22"/>
      <c r="F91" s="91"/>
      <c r="J91" s="34"/>
      <c r="W91" s="14"/>
    </row>
    <row r="92" spans="1:23" x14ac:dyDescent="0.35">
      <c r="A92" s="65" t="s">
        <v>2</v>
      </c>
      <c r="B92" s="66" t="s">
        <v>1</v>
      </c>
      <c r="C92" s="67"/>
      <c r="D92" s="66"/>
      <c r="E92" s="66"/>
      <c r="F92" s="68">
        <v>0</v>
      </c>
      <c r="J92" s="34"/>
      <c r="W92" s="14"/>
    </row>
    <row r="93" spans="1:23" x14ac:dyDescent="0.35">
      <c r="A93" s="35"/>
      <c r="B93" s="16" t="s">
        <v>0</v>
      </c>
      <c r="C93" s="27"/>
      <c r="D93" s="22"/>
      <c r="E93" s="22"/>
      <c r="F93" s="91"/>
      <c r="J93" s="34"/>
      <c r="W93" s="14"/>
    </row>
    <row r="94" spans="1:23" x14ac:dyDescent="0.35">
      <c r="A94" s="96"/>
      <c r="B94" s="97"/>
      <c r="C94" s="98"/>
      <c r="D94" s="99"/>
      <c r="E94" s="99"/>
      <c r="F94" s="100"/>
      <c r="J94" s="34"/>
      <c r="W94" s="14"/>
    </row>
    <row r="95" spans="1:23" x14ac:dyDescent="0.35">
      <c r="A95" s="156" t="s">
        <v>53</v>
      </c>
      <c r="B95" s="157"/>
      <c r="C95" s="102"/>
      <c r="D95" s="101"/>
      <c r="E95" s="101"/>
      <c r="F95" s="2">
        <f>F96+F99</f>
        <v>96200</v>
      </c>
      <c r="J95" s="34"/>
      <c r="W95" s="14"/>
    </row>
    <row r="96" spans="1:23" x14ac:dyDescent="0.35">
      <c r="A96" s="65" t="s">
        <v>10</v>
      </c>
      <c r="B96" s="66" t="s">
        <v>9</v>
      </c>
      <c r="C96" s="67"/>
      <c r="D96" s="66"/>
      <c r="E96" s="66"/>
      <c r="F96" s="68">
        <f>F97</f>
        <v>0</v>
      </c>
      <c r="J96" s="34"/>
      <c r="W96" s="14"/>
    </row>
    <row r="97" spans="1:23" x14ac:dyDescent="0.35">
      <c r="A97" s="35"/>
      <c r="B97" s="16" t="s">
        <v>0</v>
      </c>
      <c r="C97" s="27"/>
      <c r="D97" s="22"/>
      <c r="E97" s="22"/>
      <c r="F97" s="6"/>
      <c r="J97" s="34"/>
      <c r="W97" s="14"/>
    </row>
    <row r="98" spans="1:23" x14ac:dyDescent="0.35">
      <c r="A98" s="37"/>
      <c r="B98" s="38"/>
      <c r="C98" s="39"/>
      <c r="D98" s="40"/>
      <c r="E98" s="40"/>
      <c r="F98" s="7"/>
      <c r="J98" s="34"/>
      <c r="W98" s="14"/>
    </row>
    <row r="99" spans="1:23" x14ac:dyDescent="0.35">
      <c r="A99" s="65" t="s">
        <v>2</v>
      </c>
      <c r="B99" s="66" t="s">
        <v>1</v>
      </c>
      <c r="C99" s="67"/>
      <c r="D99" s="66"/>
      <c r="E99" s="66"/>
      <c r="F99" s="68">
        <f>F100+F103</f>
        <v>96200</v>
      </c>
      <c r="J99" s="34"/>
      <c r="W99" s="14"/>
    </row>
    <row r="100" spans="1:23" x14ac:dyDescent="0.35">
      <c r="A100" s="35" t="s">
        <v>22</v>
      </c>
      <c r="B100" s="22" t="s">
        <v>20</v>
      </c>
      <c r="C100" s="27" t="s">
        <v>6</v>
      </c>
      <c r="D100" s="22">
        <f>SUM(D101:D102)</f>
        <v>231</v>
      </c>
      <c r="E100" s="72"/>
      <c r="F100" s="6">
        <f>SUM(F101:F102)</f>
        <v>46200</v>
      </c>
      <c r="J100" s="34"/>
      <c r="W100" s="14"/>
    </row>
    <row r="101" spans="1:23" x14ac:dyDescent="0.35">
      <c r="A101" s="35"/>
      <c r="B101" s="38" t="s">
        <v>92</v>
      </c>
      <c r="C101" s="39" t="s">
        <v>6</v>
      </c>
      <c r="D101" s="40">
        <v>77</v>
      </c>
      <c r="E101" s="40">
        <v>200</v>
      </c>
      <c r="F101" s="7">
        <f>D101*E101</f>
        <v>15400</v>
      </c>
      <c r="H101" s="15" t="s">
        <v>3</v>
      </c>
      <c r="I101" s="15">
        <v>40</v>
      </c>
      <c r="J101" s="34"/>
      <c r="W101" s="14"/>
    </row>
    <row r="102" spans="1:23" x14ac:dyDescent="0.35">
      <c r="A102" s="37"/>
      <c r="B102" s="38" t="s">
        <v>93</v>
      </c>
      <c r="C102" s="39" t="s">
        <v>6</v>
      </c>
      <c r="D102" s="40">
        <v>154</v>
      </c>
      <c r="E102" s="40">
        <v>200</v>
      </c>
      <c r="F102" s="7">
        <f>D102*E102</f>
        <v>30800</v>
      </c>
      <c r="H102" s="15" t="s">
        <v>3</v>
      </c>
      <c r="I102" s="15">
        <v>40</v>
      </c>
      <c r="J102" s="34"/>
      <c r="W102" s="14"/>
    </row>
    <row r="103" spans="1:23" x14ac:dyDescent="0.35">
      <c r="A103" s="35" t="s">
        <v>21</v>
      </c>
      <c r="B103" s="62" t="s">
        <v>94</v>
      </c>
      <c r="C103" s="27"/>
      <c r="D103" s="22"/>
      <c r="E103" s="22"/>
      <c r="F103" s="6">
        <f>SUM(F104)</f>
        <v>50000</v>
      </c>
      <c r="J103" s="34"/>
      <c r="W103" s="14"/>
    </row>
    <row r="104" spans="1:23" x14ac:dyDescent="0.35">
      <c r="A104" s="35"/>
      <c r="B104" s="80" t="s">
        <v>95</v>
      </c>
      <c r="C104" s="93" t="s">
        <v>4</v>
      </c>
      <c r="D104" s="72">
        <v>1</v>
      </c>
      <c r="E104" s="72">
        <v>50000</v>
      </c>
      <c r="F104" s="10">
        <f>D104*E104</f>
        <v>50000</v>
      </c>
      <c r="H104" s="15" t="s">
        <v>3</v>
      </c>
      <c r="I104" s="15">
        <v>40</v>
      </c>
      <c r="J104" s="34"/>
      <c r="W104" s="14"/>
    </row>
    <row r="105" spans="1:23" x14ac:dyDescent="0.35">
      <c r="A105" s="103"/>
      <c r="B105" s="104"/>
      <c r="C105" s="95"/>
      <c r="D105" s="85"/>
      <c r="E105" s="85"/>
      <c r="F105" s="5"/>
      <c r="J105" s="34"/>
      <c r="W105" s="14"/>
    </row>
    <row r="106" spans="1:23" x14ac:dyDescent="0.35">
      <c r="A106" s="163" t="s">
        <v>52</v>
      </c>
      <c r="B106" s="163"/>
      <c r="C106" s="106"/>
      <c r="D106" s="105"/>
      <c r="E106" s="105"/>
      <c r="F106" s="2">
        <f>F107+F119</f>
        <v>601550</v>
      </c>
      <c r="J106" s="34"/>
      <c r="W106" s="14"/>
    </row>
    <row r="107" spans="1:23" x14ac:dyDescent="0.35">
      <c r="A107" s="65" t="s">
        <v>10</v>
      </c>
      <c r="B107" s="66" t="s">
        <v>9</v>
      </c>
      <c r="C107" s="67"/>
      <c r="D107" s="66"/>
      <c r="E107" s="66"/>
      <c r="F107" s="68">
        <f>F108+F114</f>
        <v>528950</v>
      </c>
      <c r="J107" s="34"/>
      <c r="W107" s="14"/>
    </row>
    <row r="108" spans="1:23" x14ac:dyDescent="0.35">
      <c r="A108" s="69" t="s">
        <v>8</v>
      </c>
      <c r="B108" s="22" t="s">
        <v>24</v>
      </c>
      <c r="C108" s="27" t="s">
        <v>6</v>
      </c>
      <c r="D108" s="22">
        <f>SUM(D109:D112)</f>
        <v>2893</v>
      </c>
      <c r="E108" s="22"/>
      <c r="F108" s="91">
        <f>SUM(F109:F112)</f>
        <v>433950</v>
      </c>
      <c r="J108" s="34"/>
      <c r="W108" s="14"/>
    </row>
    <row r="109" spans="1:23" x14ac:dyDescent="0.35">
      <c r="A109" s="92"/>
      <c r="B109" s="38" t="s">
        <v>96</v>
      </c>
      <c r="C109" s="39" t="s">
        <v>6</v>
      </c>
      <c r="D109" s="40">
        <v>330</v>
      </c>
      <c r="E109" s="40">
        <v>150</v>
      </c>
      <c r="F109" s="107">
        <f>E109*D109</f>
        <v>49500</v>
      </c>
      <c r="H109" s="15" t="s">
        <v>3</v>
      </c>
      <c r="I109" s="15">
        <v>40</v>
      </c>
      <c r="J109" s="34"/>
      <c r="W109" s="14"/>
    </row>
    <row r="110" spans="1:23" x14ac:dyDescent="0.35">
      <c r="A110" s="92"/>
      <c r="B110" s="38" t="s">
        <v>97</v>
      </c>
      <c r="C110" s="39" t="s">
        <v>6</v>
      </c>
      <c r="D110" s="40">
        <v>1125</v>
      </c>
      <c r="E110" s="40">
        <v>150</v>
      </c>
      <c r="F110" s="107">
        <f>E110*D110</f>
        <v>168750</v>
      </c>
      <c r="H110" s="15" t="s">
        <v>3</v>
      </c>
      <c r="I110" s="15">
        <v>40</v>
      </c>
      <c r="J110" s="34"/>
      <c r="W110" s="14"/>
    </row>
    <row r="111" spans="1:23" x14ac:dyDescent="0.35">
      <c r="A111" s="92"/>
      <c r="B111" s="38" t="s">
        <v>98</v>
      </c>
      <c r="C111" s="39" t="s">
        <v>6</v>
      </c>
      <c r="D111" s="40">
        <v>798</v>
      </c>
      <c r="E111" s="40">
        <v>150</v>
      </c>
      <c r="F111" s="107">
        <f>E111*D111</f>
        <v>119700</v>
      </c>
      <c r="H111" s="15" t="s">
        <v>3</v>
      </c>
      <c r="I111" s="15">
        <v>40</v>
      </c>
      <c r="J111" s="34"/>
      <c r="W111" s="14"/>
    </row>
    <row r="112" spans="1:23" x14ac:dyDescent="0.35">
      <c r="A112" s="92"/>
      <c r="B112" s="38" t="s">
        <v>99</v>
      </c>
      <c r="C112" s="39" t="s">
        <v>6</v>
      </c>
      <c r="D112" s="40">
        <v>640</v>
      </c>
      <c r="E112" s="40">
        <v>150</v>
      </c>
      <c r="F112" s="107">
        <f>E112*D112</f>
        <v>96000</v>
      </c>
      <c r="H112" s="15" t="s">
        <v>3</v>
      </c>
      <c r="I112" s="15">
        <v>40</v>
      </c>
      <c r="J112" s="34"/>
      <c r="W112" s="14"/>
    </row>
    <row r="113" spans="1:23" x14ac:dyDescent="0.35">
      <c r="A113" s="92"/>
      <c r="B113" s="38"/>
      <c r="C113" s="39"/>
      <c r="D113" s="40"/>
      <c r="E113" s="40"/>
      <c r="F113" s="107"/>
      <c r="J113" s="34"/>
      <c r="W113" s="14"/>
    </row>
    <row r="114" spans="1:23" x14ac:dyDescent="0.35">
      <c r="A114" s="69" t="s">
        <v>5</v>
      </c>
      <c r="B114" s="62" t="s">
        <v>100</v>
      </c>
      <c r="C114" s="27"/>
      <c r="D114" s="22"/>
      <c r="E114" s="22"/>
      <c r="F114" s="91">
        <f>SUM(F115:F117)</f>
        <v>95000</v>
      </c>
      <c r="J114" s="34"/>
      <c r="K114" s="22"/>
      <c r="W114" s="14"/>
    </row>
    <row r="115" spans="1:23" x14ac:dyDescent="0.35">
      <c r="A115" s="69"/>
      <c r="B115" s="38" t="s">
        <v>101</v>
      </c>
      <c r="C115" s="39" t="s">
        <v>102</v>
      </c>
      <c r="D115" s="40">
        <v>1</v>
      </c>
      <c r="E115" s="40">
        <v>35000</v>
      </c>
      <c r="F115" s="107">
        <f>E115*D115</f>
        <v>35000</v>
      </c>
      <c r="H115" s="15" t="s">
        <v>3</v>
      </c>
      <c r="I115" s="15">
        <v>25</v>
      </c>
      <c r="J115" s="34"/>
      <c r="K115" s="22"/>
      <c r="W115" s="14"/>
    </row>
    <row r="116" spans="1:23" x14ac:dyDescent="0.35">
      <c r="A116" s="69"/>
      <c r="B116" s="38" t="s">
        <v>103</v>
      </c>
      <c r="C116" s="39" t="s">
        <v>102</v>
      </c>
      <c r="D116" s="40">
        <v>1</v>
      </c>
      <c r="E116" s="40">
        <v>35000</v>
      </c>
      <c r="F116" s="107">
        <f>E116*D116</f>
        <v>35000</v>
      </c>
      <c r="H116" s="15" t="s">
        <v>3</v>
      </c>
      <c r="I116" s="15">
        <v>40</v>
      </c>
      <c r="J116" s="34"/>
      <c r="K116" s="22"/>
      <c r="W116" s="14"/>
    </row>
    <row r="117" spans="1:23" x14ac:dyDescent="0.35">
      <c r="A117" s="92"/>
      <c r="B117" s="38" t="s">
        <v>104</v>
      </c>
      <c r="C117" s="39" t="s">
        <v>102</v>
      </c>
      <c r="D117" s="40">
        <v>1</v>
      </c>
      <c r="E117" s="40">
        <v>25000</v>
      </c>
      <c r="F117" s="107">
        <f>E117*D117</f>
        <v>25000</v>
      </c>
      <c r="H117" s="15" t="s">
        <v>3</v>
      </c>
      <c r="I117" s="15">
        <v>40</v>
      </c>
      <c r="J117" s="34"/>
      <c r="W117" s="14"/>
    </row>
    <row r="118" spans="1:23" x14ac:dyDescent="0.35">
      <c r="A118" s="92"/>
      <c r="B118" s="38"/>
      <c r="C118" s="39"/>
      <c r="D118" s="40"/>
      <c r="E118" s="40"/>
      <c r="F118" s="107"/>
      <c r="J118" s="34"/>
      <c r="W118" s="14"/>
    </row>
    <row r="119" spans="1:23" x14ac:dyDescent="0.35">
      <c r="A119" s="65" t="s">
        <v>2</v>
      </c>
      <c r="B119" s="66" t="s">
        <v>1</v>
      </c>
      <c r="C119" s="67"/>
      <c r="D119" s="66"/>
      <c r="E119" s="66"/>
      <c r="F119" s="68">
        <f>F120</f>
        <v>72600</v>
      </c>
      <c r="J119" s="34"/>
      <c r="W119" s="14"/>
    </row>
    <row r="120" spans="1:23" x14ac:dyDescent="0.35">
      <c r="A120" s="35" t="s">
        <v>22</v>
      </c>
      <c r="B120" s="22" t="s">
        <v>20</v>
      </c>
      <c r="C120" s="27" t="s">
        <v>6</v>
      </c>
      <c r="D120" s="22">
        <f>SUM(D121)</f>
        <v>363</v>
      </c>
      <c r="E120" s="22"/>
      <c r="F120" s="91">
        <f>SUM(F121)</f>
        <v>72600</v>
      </c>
      <c r="J120" s="34"/>
      <c r="W120" s="14"/>
    </row>
    <row r="121" spans="1:23" x14ac:dyDescent="0.35">
      <c r="A121" s="37"/>
      <c r="B121" s="38" t="s">
        <v>105</v>
      </c>
      <c r="C121" s="39" t="s">
        <v>6</v>
      </c>
      <c r="D121" s="40">
        <v>363</v>
      </c>
      <c r="E121" s="40">
        <v>200</v>
      </c>
      <c r="F121" s="107">
        <f>D121*E121</f>
        <v>72600</v>
      </c>
      <c r="H121" s="15" t="s">
        <v>3</v>
      </c>
      <c r="I121" s="15">
        <v>40</v>
      </c>
      <c r="J121" s="34"/>
      <c r="W121" s="14"/>
    </row>
    <row r="122" spans="1:23" x14ac:dyDescent="0.35">
      <c r="A122" s="96"/>
      <c r="B122" s="97"/>
      <c r="C122" s="98"/>
      <c r="D122" s="99"/>
      <c r="E122" s="99"/>
      <c r="F122" s="100"/>
      <c r="J122" s="34"/>
      <c r="W122" s="14"/>
    </row>
    <row r="123" spans="1:23" x14ac:dyDescent="0.35">
      <c r="A123" s="156" t="s">
        <v>51</v>
      </c>
      <c r="B123" s="157"/>
      <c r="C123" s="102"/>
      <c r="D123" s="101"/>
      <c r="E123" s="101"/>
      <c r="F123" s="2">
        <f>F124+F129</f>
        <v>505600</v>
      </c>
      <c r="J123" s="34"/>
      <c r="W123" s="14"/>
    </row>
    <row r="124" spans="1:23" x14ac:dyDescent="0.35">
      <c r="A124" s="65" t="s">
        <v>10</v>
      </c>
      <c r="B124" s="66" t="s">
        <v>9</v>
      </c>
      <c r="C124" s="67"/>
      <c r="D124" s="66"/>
      <c r="E124" s="66"/>
      <c r="F124" s="1">
        <f>F125+F127</f>
        <v>164700</v>
      </c>
      <c r="J124" s="34"/>
      <c r="W124" s="14"/>
    </row>
    <row r="125" spans="1:23" x14ac:dyDescent="0.35">
      <c r="A125" s="35" t="s">
        <v>8</v>
      </c>
      <c r="B125" s="22" t="s">
        <v>7</v>
      </c>
      <c r="C125" s="27"/>
      <c r="D125" s="22"/>
      <c r="E125" s="22"/>
      <c r="F125" s="4">
        <f>SUM(F126)</f>
        <v>104700</v>
      </c>
      <c r="J125" s="34"/>
      <c r="W125" s="14"/>
    </row>
    <row r="126" spans="1:23" x14ac:dyDescent="0.35">
      <c r="A126" s="108"/>
      <c r="B126" s="38" t="s">
        <v>46</v>
      </c>
      <c r="C126" s="39" t="s">
        <v>6</v>
      </c>
      <c r="D126" s="40">
        <v>698</v>
      </c>
      <c r="E126" s="72">
        <v>150</v>
      </c>
      <c r="F126" s="60">
        <f>D126*E126</f>
        <v>104700</v>
      </c>
      <c r="H126" s="15" t="s">
        <v>3</v>
      </c>
      <c r="I126" s="15">
        <v>40</v>
      </c>
      <c r="J126" s="34"/>
      <c r="W126" s="14"/>
    </row>
    <row r="127" spans="1:23" ht="29" x14ac:dyDescent="0.35">
      <c r="A127" s="35" t="s">
        <v>5</v>
      </c>
      <c r="B127" s="62" t="s">
        <v>50</v>
      </c>
      <c r="C127" s="27" t="s">
        <v>4</v>
      </c>
      <c r="D127" s="22">
        <v>2</v>
      </c>
      <c r="E127" s="22">
        <v>30000</v>
      </c>
      <c r="F127" s="70">
        <f>D127*E127</f>
        <v>60000</v>
      </c>
      <c r="H127" s="15" t="s">
        <v>3</v>
      </c>
      <c r="I127" s="155" t="s">
        <v>106</v>
      </c>
      <c r="J127" s="34"/>
      <c r="W127" s="14"/>
    </row>
    <row r="128" spans="1:23" x14ac:dyDescent="0.35">
      <c r="A128" s="35"/>
      <c r="B128" s="62"/>
      <c r="C128" s="27"/>
      <c r="D128" s="22"/>
      <c r="E128" s="22"/>
      <c r="F128" s="70"/>
      <c r="H128" s="39"/>
      <c r="J128" s="34"/>
      <c r="W128" s="14"/>
    </row>
    <row r="129" spans="1:23" x14ac:dyDescent="0.35">
      <c r="A129" s="65" t="s">
        <v>2</v>
      </c>
      <c r="B129" s="66" t="s">
        <v>1</v>
      </c>
      <c r="C129" s="67"/>
      <c r="D129" s="66"/>
      <c r="E129" s="66"/>
      <c r="F129" s="1">
        <f>F130+F138+F142+F134</f>
        <v>340900</v>
      </c>
      <c r="J129" s="34"/>
      <c r="W129" s="14"/>
    </row>
    <row r="130" spans="1:23" x14ac:dyDescent="0.35">
      <c r="A130" s="35" t="s">
        <v>22</v>
      </c>
      <c r="B130" s="22" t="s">
        <v>20</v>
      </c>
      <c r="C130" s="27" t="s">
        <v>6</v>
      </c>
      <c r="D130" s="22">
        <f>SUM(D131:D132)</f>
        <v>574</v>
      </c>
      <c r="E130" s="22"/>
      <c r="F130" s="70">
        <f>SUM(F131:F132)</f>
        <v>114800</v>
      </c>
      <c r="J130" s="34"/>
      <c r="W130" s="14"/>
    </row>
    <row r="131" spans="1:23" x14ac:dyDescent="0.35">
      <c r="A131" s="108"/>
      <c r="B131" s="38" t="s">
        <v>49</v>
      </c>
      <c r="C131" s="39" t="s">
        <v>6</v>
      </c>
      <c r="D131" s="40">
        <v>61</v>
      </c>
      <c r="E131" s="14">
        <v>200</v>
      </c>
      <c r="F131" s="60">
        <f>D131*E131</f>
        <v>12200</v>
      </c>
      <c r="H131" s="15" t="s">
        <v>3</v>
      </c>
      <c r="I131" s="15">
        <v>40</v>
      </c>
      <c r="J131" s="34"/>
      <c r="W131" s="14"/>
    </row>
    <row r="132" spans="1:23" x14ac:dyDescent="0.35">
      <c r="A132" s="108"/>
      <c r="B132" s="38" t="s">
        <v>46</v>
      </c>
      <c r="C132" s="39" t="s">
        <v>6</v>
      </c>
      <c r="D132" s="40">
        <v>513</v>
      </c>
      <c r="E132" s="14">
        <v>200</v>
      </c>
      <c r="F132" s="60">
        <f>D132*E132</f>
        <v>102600</v>
      </c>
      <c r="H132" s="15" t="s">
        <v>3</v>
      </c>
      <c r="I132" s="15">
        <v>40</v>
      </c>
      <c r="J132" s="34"/>
      <c r="O132" s="22"/>
      <c r="W132" s="14"/>
    </row>
    <row r="133" spans="1:23" x14ac:dyDescent="0.35">
      <c r="A133" s="108"/>
      <c r="B133" s="38"/>
      <c r="C133" s="39"/>
      <c r="D133" s="40"/>
      <c r="F133" s="60"/>
      <c r="J133" s="34"/>
      <c r="O133" s="22"/>
      <c r="W133" s="14"/>
    </row>
    <row r="134" spans="1:23" x14ac:dyDescent="0.35">
      <c r="A134" s="35" t="s">
        <v>21</v>
      </c>
      <c r="B134" s="22" t="s">
        <v>18</v>
      </c>
      <c r="C134" s="27" t="s">
        <v>6</v>
      </c>
      <c r="D134" s="22">
        <f>SUM(D135:D136)</f>
        <v>277</v>
      </c>
      <c r="E134" s="22"/>
      <c r="F134" s="70">
        <f>SUM(F135:F136)</f>
        <v>55400</v>
      </c>
      <c r="J134" s="34"/>
      <c r="L134" s="22"/>
      <c r="M134" s="74"/>
      <c r="O134" s="22"/>
      <c r="W134" s="14"/>
    </row>
    <row r="135" spans="1:23" x14ac:dyDescent="0.35">
      <c r="A135" s="108"/>
      <c r="B135" s="38" t="s">
        <v>164</v>
      </c>
      <c r="C135" s="39" t="s">
        <v>6</v>
      </c>
      <c r="D135" s="40">
        <v>178</v>
      </c>
      <c r="E135" s="14">
        <v>200</v>
      </c>
      <c r="F135" s="60">
        <f>D135*E135</f>
        <v>35600</v>
      </c>
      <c r="H135" s="15" t="s">
        <v>3</v>
      </c>
      <c r="I135" s="15">
        <v>40</v>
      </c>
      <c r="J135" s="34"/>
      <c r="L135" s="22"/>
      <c r="O135" s="22"/>
      <c r="W135" s="14"/>
    </row>
    <row r="136" spans="1:23" x14ac:dyDescent="0.35">
      <c r="A136" s="108"/>
      <c r="B136" s="38" t="s">
        <v>207</v>
      </c>
      <c r="C136" s="39" t="s">
        <v>6</v>
      </c>
      <c r="D136" s="40">
        <v>99</v>
      </c>
      <c r="E136" s="14">
        <v>200</v>
      </c>
      <c r="F136" s="60">
        <f>D136*E136</f>
        <v>19800</v>
      </c>
      <c r="H136" s="15" t="s">
        <v>3</v>
      </c>
      <c r="I136" s="15">
        <v>40</v>
      </c>
      <c r="J136" s="34"/>
      <c r="W136" s="14"/>
    </row>
    <row r="137" spans="1:23" x14ac:dyDescent="0.35">
      <c r="A137" s="108"/>
      <c r="B137" s="38"/>
      <c r="C137" s="39"/>
      <c r="D137" s="40"/>
      <c r="F137" s="60"/>
      <c r="J137" s="34"/>
      <c r="W137" s="14"/>
    </row>
    <row r="138" spans="1:23" x14ac:dyDescent="0.35">
      <c r="A138" s="35" t="s">
        <v>19</v>
      </c>
      <c r="B138" s="22" t="s">
        <v>48</v>
      </c>
      <c r="C138" s="27" t="s">
        <v>6</v>
      </c>
      <c r="D138" s="22">
        <f>SUM(D139:D140)</f>
        <v>738</v>
      </c>
      <c r="E138" s="22"/>
      <c r="F138" s="70">
        <f>SUM(F139:F140)</f>
        <v>110700</v>
      </c>
      <c r="J138" s="34"/>
    </row>
    <row r="139" spans="1:23" x14ac:dyDescent="0.35">
      <c r="A139" s="37"/>
      <c r="B139" s="80" t="s">
        <v>47</v>
      </c>
      <c r="C139" s="93" t="s">
        <v>6</v>
      </c>
      <c r="D139" s="72">
        <v>253</v>
      </c>
      <c r="E139" s="14">
        <v>150</v>
      </c>
      <c r="F139" s="60">
        <f>D139*E139</f>
        <v>37950</v>
      </c>
      <c r="H139" s="15" t="s">
        <v>3</v>
      </c>
      <c r="I139" s="15">
        <v>40</v>
      </c>
    </row>
    <row r="140" spans="1:23" x14ac:dyDescent="0.35">
      <c r="A140" s="37"/>
      <c r="B140" s="80" t="s">
        <v>46</v>
      </c>
      <c r="C140" s="93" t="s">
        <v>6</v>
      </c>
      <c r="D140" s="72">
        <v>485</v>
      </c>
      <c r="E140" s="14">
        <v>150</v>
      </c>
      <c r="F140" s="60">
        <f>D140*E140</f>
        <v>72750</v>
      </c>
      <c r="H140" s="15" t="s">
        <v>3</v>
      </c>
      <c r="I140" s="15">
        <v>40</v>
      </c>
    </row>
    <row r="141" spans="1:23" x14ac:dyDescent="0.35">
      <c r="A141" s="37"/>
      <c r="B141" s="80"/>
      <c r="C141" s="93"/>
      <c r="D141" s="72"/>
      <c r="F141" s="60"/>
    </row>
    <row r="142" spans="1:23" x14ac:dyDescent="0.35">
      <c r="A142" s="35" t="s">
        <v>66</v>
      </c>
      <c r="B142" s="22" t="s">
        <v>45</v>
      </c>
      <c r="C142" s="27" t="s">
        <v>4</v>
      </c>
      <c r="D142" s="22">
        <v>2</v>
      </c>
      <c r="E142" s="22">
        <v>30000</v>
      </c>
      <c r="F142" s="70">
        <f>D142*E142</f>
        <v>60000</v>
      </c>
      <c r="H142" s="15" t="s">
        <v>3</v>
      </c>
      <c r="I142" s="15">
        <v>25</v>
      </c>
    </row>
    <row r="143" spans="1:23" x14ac:dyDescent="0.35">
      <c r="A143" s="103"/>
      <c r="B143" s="85"/>
      <c r="C143" s="95"/>
      <c r="D143" s="85"/>
      <c r="E143" s="85"/>
      <c r="F143" s="109"/>
    </row>
    <row r="144" spans="1:23" x14ac:dyDescent="0.35">
      <c r="A144" s="156" t="s">
        <v>44</v>
      </c>
      <c r="B144" s="157"/>
      <c r="C144" s="102"/>
      <c r="D144" s="101"/>
      <c r="E144" s="101"/>
      <c r="F144" s="110">
        <f>F145+F170</f>
        <v>1713400</v>
      </c>
    </row>
    <row r="145" spans="1:23" x14ac:dyDescent="0.35">
      <c r="A145" s="65" t="s">
        <v>10</v>
      </c>
      <c r="B145" s="66" t="s">
        <v>9</v>
      </c>
      <c r="C145" s="67"/>
      <c r="D145" s="66"/>
      <c r="E145" s="66"/>
      <c r="F145" s="1">
        <f>F151+F146+F160+F161</f>
        <v>607050</v>
      </c>
    </row>
    <row r="146" spans="1:23" x14ac:dyDescent="0.35">
      <c r="A146" s="35" t="s">
        <v>8</v>
      </c>
      <c r="B146" s="62" t="s">
        <v>7</v>
      </c>
      <c r="C146" s="27" t="s">
        <v>6</v>
      </c>
      <c r="D146" s="22">
        <f>SUM(D147:D149)</f>
        <v>452</v>
      </c>
      <c r="E146" s="22"/>
      <c r="F146" s="4">
        <f>SUM(F147:F149)</f>
        <v>67800</v>
      </c>
      <c r="H146" s="27"/>
      <c r="W146" s="14"/>
    </row>
    <row r="147" spans="1:23" x14ac:dyDescent="0.35">
      <c r="A147" s="37"/>
      <c r="B147" s="38" t="s">
        <v>107</v>
      </c>
      <c r="C147" s="39" t="s">
        <v>6</v>
      </c>
      <c r="D147" s="40">
        <v>125</v>
      </c>
      <c r="E147" s="40">
        <v>150</v>
      </c>
      <c r="F147" s="3">
        <f>D147*E147</f>
        <v>18750</v>
      </c>
      <c r="H147" s="15" t="s">
        <v>3</v>
      </c>
      <c r="I147" s="15">
        <v>40</v>
      </c>
      <c r="W147" s="14"/>
    </row>
    <row r="148" spans="1:23" x14ac:dyDescent="0.35">
      <c r="A148" s="37"/>
      <c r="B148" s="38" t="s">
        <v>108</v>
      </c>
      <c r="C148" s="39" t="s">
        <v>6</v>
      </c>
      <c r="D148" s="40">
        <v>37</v>
      </c>
      <c r="E148" s="40">
        <v>150</v>
      </c>
      <c r="F148" s="107">
        <f>D148*E148</f>
        <v>5550</v>
      </c>
      <c r="H148" s="15" t="s">
        <v>23</v>
      </c>
      <c r="I148" s="15">
        <v>40</v>
      </c>
      <c r="W148" s="14"/>
    </row>
    <row r="149" spans="1:23" x14ac:dyDescent="0.35">
      <c r="A149" s="37"/>
      <c r="B149" s="38" t="s">
        <v>109</v>
      </c>
      <c r="C149" s="39" t="s">
        <v>6</v>
      </c>
      <c r="D149" s="40">
        <v>290</v>
      </c>
      <c r="E149" s="40">
        <v>150</v>
      </c>
      <c r="F149" s="107">
        <f>D149*E149</f>
        <v>43500</v>
      </c>
      <c r="H149" s="15" t="s">
        <v>3</v>
      </c>
      <c r="I149" s="15">
        <v>40</v>
      </c>
      <c r="W149" s="14"/>
    </row>
    <row r="150" spans="1:23" x14ac:dyDescent="0.35">
      <c r="A150" s="37"/>
      <c r="B150" s="38"/>
      <c r="C150" s="39"/>
      <c r="D150" s="40"/>
      <c r="E150" s="40"/>
      <c r="F150" s="107"/>
      <c r="W150" s="14"/>
    </row>
    <row r="151" spans="1:23" x14ac:dyDescent="0.35">
      <c r="A151" s="35" t="s">
        <v>5</v>
      </c>
      <c r="B151" s="62" t="s">
        <v>24</v>
      </c>
      <c r="C151" s="27" t="s">
        <v>6</v>
      </c>
      <c r="D151" s="22">
        <f>SUM(D152:D158)</f>
        <v>2623</v>
      </c>
      <c r="E151" s="22"/>
      <c r="F151" s="4">
        <f>SUM(F152:F158)</f>
        <v>393450</v>
      </c>
      <c r="W151" s="14"/>
    </row>
    <row r="152" spans="1:23" x14ac:dyDescent="0.35">
      <c r="A152" s="37"/>
      <c r="B152" s="38" t="s">
        <v>110</v>
      </c>
      <c r="C152" s="39" t="s">
        <v>6</v>
      </c>
      <c r="D152" s="40">
        <v>1044</v>
      </c>
      <c r="E152" s="40">
        <v>150</v>
      </c>
      <c r="F152" s="3">
        <f t="shared" ref="F152:F158" si="8">D152*E152</f>
        <v>156600</v>
      </c>
      <c r="H152" s="15" t="s">
        <v>23</v>
      </c>
      <c r="I152" s="15">
        <v>40</v>
      </c>
      <c r="W152" s="14"/>
    </row>
    <row r="153" spans="1:23" x14ac:dyDescent="0.35">
      <c r="A153" s="37"/>
      <c r="B153" s="38" t="s">
        <v>111</v>
      </c>
      <c r="C153" s="39" t="s">
        <v>6</v>
      </c>
      <c r="D153" s="40">
        <v>153</v>
      </c>
      <c r="E153" s="40">
        <v>150</v>
      </c>
      <c r="F153" s="3">
        <f t="shared" si="8"/>
        <v>22950</v>
      </c>
      <c r="H153" s="15" t="s">
        <v>3</v>
      </c>
      <c r="I153" s="15">
        <v>40</v>
      </c>
      <c r="W153" s="14"/>
    </row>
    <row r="154" spans="1:23" x14ac:dyDescent="0.35">
      <c r="A154" s="37"/>
      <c r="B154" s="38" t="s">
        <v>112</v>
      </c>
      <c r="C154" s="39" t="s">
        <v>6</v>
      </c>
      <c r="D154" s="40">
        <v>322</v>
      </c>
      <c r="E154" s="40">
        <v>150</v>
      </c>
      <c r="F154" s="3">
        <f t="shared" si="8"/>
        <v>48300</v>
      </c>
      <c r="H154" s="15" t="s">
        <v>3</v>
      </c>
      <c r="I154" s="15">
        <v>40</v>
      </c>
    </row>
    <row r="155" spans="1:23" x14ac:dyDescent="0.35">
      <c r="A155" s="37"/>
      <c r="B155" s="38" t="s">
        <v>113</v>
      </c>
      <c r="C155" s="39" t="s">
        <v>6</v>
      </c>
      <c r="D155" s="40">
        <v>408</v>
      </c>
      <c r="E155" s="40">
        <v>150</v>
      </c>
      <c r="F155" s="3">
        <f t="shared" si="8"/>
        <v>61200</v>
      </c>
      <c r="H155" s="15" t="s">
        <v>23</v>
      </c>
      <c r="I155" s="15">
        <v>40</v>
      </c>
    </row>
    <row r="156" spans="1:23" x14ac:dyDescent="0.35">
      <c r="A156" s="37"/>
      <c r="B156" s="38" t="s">
        <v>114</v>
      </c>
      <c r="C156" s="39" t="s">
        <v>6</v>
      </c>
      <c r="D156" s="40">
        <v>127</v>
      </c>
      <c r="E156" s="40">
        <v>150</v>
      </c>
      <c r="F156" s="3">
        <f t="shared" si="8"/>
        <v>19050</v>
      </c>
      <c r="H156" s="15" t="s">
        <v>3</v>
      </c>
      <c r="I156" s="15">
        <v>40</v>
      </c>
    </row>
    <row r="157" spans="1:23" x14ac:dyDescent="0.35">
      <c r="A157" s="37"/>
      <c r="B157" s="38" t="s">
        <v>115</v>
      </c>
      <c r="C157" s="39" t="s">
        <v>6</v>
      </c>
      <c r="D157" s="40">
        <v>244</v>
      </c>
      <c r="E157" s="40">
        <v>150</v>
      </c>
      <c r="F157" s="3">
        <f t="shared" si="8"/>
        <v>36600</v>
      </c>
      <c r="H157" s="15" t="s">
        <v>3</v>
      </c>
      <c r="I157" s="15">
        <v>40</v>
      </c>
    </row>
    <row r="158" spans="1:23" x14ac:dyDescent="0.35">
      <c r="A158" s="37"/>
      <c r="B158" s="38" t="s">
        <v>222</v>
      </c>
      <c r="C158" s="39" t="s">
        <v>6</v>
      </c>
      <c r="D158" s="40">
        <v>325</v>
      </c>
      <c r="E158" s="40">
        <v>150</v>
      </c>
      <c r="F158" s="3">
        <f t="shared" si="8"/>
        <v>48750</v>
      </c>
      <c r="H158" s="15" t="s">
        <v>3</v>
      </c>
      <c r="I158" s="15">
        <v>40</v>
      </c>
    </row>
    <row r="159" spans="1:23" x14ac:dyDescent="0.35">
      <c r="A159" s="37"/>
      <c r="B159" s="38"/>
      <c r="C159" s="39"/>
      <c r="D159" s="40"/>
      <c r="E159" s="40"/>
      <c r="F159" s="3"/>
    </row>
    <row r="160" spans="1:23" x14ac:dyDescent="0.35">
      <c r="A160" s="35" t="s">
        <v>13</v>
      </c>
      <c r="B160" s="62" t="s">
        <v>43</v>
      </c>
      <c r="C160" s="27" t="s">
        <v>4</v>
      </c>
      <c r="D160" s="22">
        <v>1</v>
      </c>
      <c r="E160" s="22">
        <v>2500</v>
      </c>
      <c r="F160" s="70">
        <f>D160*E160</f>
        <v>2500</v>
      </c>
      <c r="H160" s="15" t="s">
        <v>3</v>
      </c>
      <c r="I160" s="15">
        <v>25</v>
      </c>
    </row>
    <row r="161" spans="1:23" x14ac:dyDescent="0.35">
      <c r="A161" s="35" t="s">
        <v>39</v>
      </c>
      <c r="B161" s="62" t="s">
        <v>117</v>
      </c>
      <c r="C161" s="93"/>
      <c r="D161" s="72"/>
      <c r="E161" s="72"/>
      <c r="F161" s="70">
        <f>SUM(F162:F168)</f>
        <v>143300</v>
      </c>
    </row>
    <row r="162" spans="1:23" x14ac:dyDescent="0.35">
      <c r="A162" s="35"/>
      <c r="B162" s="38" t="s">
        <v>118</v>
      </c>
      <c r="C162" s="39" t="s">
        <v>102</v>
      </c>
      <c r="D162" s="40">
        <v>1</v>
      </c>
      <c r="E162" s="40">
        <v>15000</v>
      </c>
      <c r="F162" s="46">
        <f t="shared" ref="F162:F168" si="9">E162*D162</f>
        <v>15000</v>
      </c>
      <c r="H162" s="15" t="s">
        <v>23</v>
      </c>
      <c r="I162" s="15">
        <v>40</v>
      </c>
    </row>
    <row r="163" spans="1:23" x14ac:dyDescent="0.35">
      <c r="A163" s="37"/>
      <c r="B163" s="38" t="s">
        <v>119</v>
      </c>
      <c r="C163" s="39" t="s">
        <v>102</v>
      </c>
      <c r="D163" s="40">
        <v>1</v>
      </c>
      <c r="E163" s="40">
        <v>45000</v>
      </c>
      <c r="F163" s="46">
        <f t="shared" si="9"/>
        <v>45000</v>
      </c>
      <c r="H163" s="15" t="s">
        <v>23</v>
      </c>
      <c r="I163" s="15">
        <v>25</v>
      </c>
    </row>
    <row r="164" spans="1:23" x14ac:dyDescent="0.35">
      <c r="A164" s="37"/>
      <c r="B164" s="38" t="s">
        <v>120</v>
      </c>
      <c r="C164" s="39" t="s">
        <v>102</v>
      </c>
      <c r="D164" s="40">
        <v>1</v>
      </c>
      <c r="E164" s="40">
        <v>40000</v>
      </c>
      <c r="F164" s="46">
        <f t="shared" si="9"/>
        <v>40000</v>
      </c>
      <c r="H164" s="15" t="s">
        <v>23</v>
      </c>
      <c r="I164" s="15">
        <v>25</v>
      </c>
    </row>
    <row r="165" spans="1:23" x14ac:dyDescent="0.35">
      <c r="A165" s="37"/>
      <c r="B165" s="38" t="s">
        <v>121</v>
      </c>
      <c r="C165" s="39" t="s">
        <v>4</v>
      </c>
      <c r="D165" s="40">
        <v>1</v>
      </c>
      <c r="E165" s="40">
        <v>2000</v>
      </c>
      <c r="F165" s="46">
        <f t="shared" si="9"/>
        <v>2000</v>
      </c>
      <c r="H165" s="15" t="s">
        <v>23</v>
      </c>
      <c r="I165" s="15">
        <v>25</v>
      </c>
    </row>
    <row r="166" spans="1:23" x14ac:dyDescent="0.35">
      <c r="A166" s="37"/>
      <c r="B166" s="38" t="s">
        <v>122</v>
      </c>
      <c r="C166" s="39" t="s">
        <v>6</v>
      </c>
      <c r="D166" s="40">
        <v>33</v>
      </c>
      <c r="E166" s="40">
        <v>100</v>
      </c>
      <c r="F166" s="46">
        <f t="shared" si="9"/>
        <v>3300</v>
      </c>
      <c r="H166" s="15" t="s">
        <v>23</v>
      </c>
      <c r="I166" s="15">
        <v>40</v>
      </c>
    </row>
    <row r="167" spans="1:23" x14ac:dyDescent="0.35">
      <c r="A167" s="37"/>
      <c r="B167" s="38" t="s">
        <v>42</v>
      </c>
      <c r="C167" s="39" t="s">
        <v>102</v>
      </c>
      <c r="D167" s="40">
        <v>1</v>
      </c>
      <c r="E167" s="40">
        <v>25000</v>
      </c>
      <c r="F167" s="46">
        <f t="shared" si="9"/>
        <v>25000</v>
      </c>
      <c r="H167" s="15" t="s">
        <v>23</v>
      </c>
      <c r="I167" s="15">
        <v>25</v>
      </c>
    </row>
    <row r="168" spans="1:23" x14ac:dyDescent="0.35">
      <c r="A168" s="37"/>
      <c r="B168" s="38" t="s">
        <v>123</v>
      </c>
      <c r="C168" s="39" t="s">
        <v>102</v>
      </c>
      <c r="D168" s="40">
        <v>1</v>
      </c>
      <c r="E168" s="40">
        <v>13000</v>
      </c>
      <c r="F168" s="46">
        <f t="shared" si="9"/>
        <v>13000</v>
      </c>
      <c r="H168" s="15" t="s">
        <v>23</v>
      </c>
      <c r="I168" s="15">
        <v>40</v>
      </c>
    </row>
    <row r="169" spans="1:23" x14ac:dyDescent="0.35">
      <c r="A169" s="37"/>
      <c r="B169" s="38"/>
      <c r="C169" s="39"/>
      <c r="D169" s="40"/>
      <c r="E169" s="40"/>
      <c r="F169" s="46"/>
    </row>
    <row r="170" spans="1:23" x14ac:dyDescent="0.35">
      <c r="A170" s="65" t="s">
        <v>2</v>
      </c>
      <c r="B170" s="66" t="s">
        <v>1</v>
      </c>
      <c r="C170" s="67"/>
      <c r="D170" s="66"/>
      <c r="E170" s="66"/>
      <c r="F170" s="1">
        <f>F179+F171+F187+F193+F197+F205</f>
        <v>1106350</v>
      </c>
    </row>
    <row r="171" spans="1:23" x14ac:dyDescent="0.35">
      <c r="A171" s="35" t="s">
        <v>22</v>
      </c>
      <c r="B171" s="62" t="s">
        <v>20</v>
      </c>
      <c r="C171" s="82" t="s">
        <v>6</v>
      </c>
      <c r="D171" s="22">
        <f>SUM(D172:D177)</f>
        <v>926</v>
      </c>
      <c r="E171" s="22"/>
      <c r="F171" s="70">
        <f>SUM(F172:F177)</f>
        <v>185200</v>
      </c>
    </row>
    <row r="172" spans="1:23" x14ac:dyDescent="0.35">
      <c r="A172" s="37"/>
      <c r="B172" s="38" t="s">
        <v>124</v>
      </c>
      <c r="C172" s="75" t="s">
        <v>6</v>
      </c>
      <c r="D172" s="40">
        <v>216</v>
      </c>
      <c r="E172" s="40">
        <v>200</v>
      </c>
      <c r="F172" s="46">
        <f t="shared" ref="F172:F177" si="10">E172*D172</f>
        <v>43200</v>
      </c>
      <c r="H172" s="15" t="s">
        <v>3</v>
      </c>
      <c r="I172" s="15">
        <v>40</v>
      </c>
    </row>
    <row r="173" spans="1:23" x14ac:dyDescent="0.35">
      <c r="A173" s="71"/>
      <c r="B173" s="38" t="s">
        <v>125</v>
      </c>
      <c r="C173" s="75" t="s">
        <v>6</v>
      </c>
      <c r="D173" s="40">
        <v>183</v>
      </c>
      <c r="E173" s="40">
        <v>200</v>
      </c>
      <c r="F173" s="46">
        <f t="shared" si="10"/>
        <v>36600</v>
      </c>
      <c r="H173" s="15" t="s">
        <v>3</v>
      </c>
      <c r="I173" s="15">
        <v>40</v>
      </c>
    </row>
    <row r="174" spans="1:23" x14ac:dyDescent="0.35">
      <c r="A174" s="37"/>
      <c r="B174" s="38" t="s">
        <v>126</v>
      </c>
      <c r="C174" s="75" t="s">
        <v>6</v>
      </c>
      <c r="D174" s="40">
        <v>145</v>
      </c>
      <c r="E174" s="40">
        <v>200</v>
      </c>
      <c r="F174" s="46">
        <f t="shared" si="10"/>
        <v>29000</v>
      </c>
      <c r="H174" s="15" t="s">
        <v>23</v>
      </c>
      <c r="I174" s="15">
        <v>40</v>
      </c>
    </row>
    <row r="175" spans="1:23" x14ac:dyDescent="0.35">
      <c r="A175" s="37"/>
      <c r="B175" s="38" t="s">
        <v>127</v>
      </c>
      <c r="C175" s="75" t="s">
        <v>6</v>
      </c>
      <c r="D175" s="40">
        <v>76</v>
      </c>
      <c r="E175" s="40">
        <v>200</v>
      </c>
      <c r="F175" s="46">
        <f t="shared" si="10"/>
        <v>15200</v>
      </c>
      <c r="H175" s="15" t="s">
        <v>3</v>
      </c>
      <c r="I175" s="15">
        <v>40</v>
      </c>
    </row>
    <row r="176" spans="1:23" x14ac:dyDescent="0.35">
      <c r="A176" s="37"/>
      <c r="B176" s="38" t="s">
        <v>128</v>
      </c>
      <c r="C176" s="75" t="s">
        <v>6</v>
      </c>
      <c r="D176" s="40">
        <v>79</v>
      </c>
      <c r="E176" s="40">
        <v>200</v>
      </c>
      <c r="F176" s="46">
        <f t="shared" si="10"/>
        <v>15800</v>
      </c>
      <c r="H176" s="15" t="s">
        <v>3</v>
      </c>
      <c r="I176" s="15">
        <v>40</v>
      </c>
      <c r="W176" s="14"/>
    </row>
    <row r="177" spans="1:23" x14ac:dyDescent="0.35">
      <c r="A177" s="35"/>
      <c r="B177" s="38" t="s">
        <v>129</v>
      </c>
      <c r="C177" s="75" t="s">
        <v>6</v>
      </c>
      <c r="D177" s="40">
        <v>227</v>
      </c>
      <c r="E177" s="40">
        <v>200</v>
      </c>
      <c r="F177" s="46">
        <f t="shared" si="10"/>
        <v>45400</v>
      </c>
      <c r="H177" s="15" t="s">
        <v>3</v>
      </c>
      <c r="I177" s="15">
        <v>40</v>
      </c>
      <c r="W177" s="14"/>
    </row>
    <row r="178" spans="1:23" x14ac:dyDescent="0.35">
      <c r="A178" s="71"/>
      <c r="B178" s="38"/>
      <c r="C178" s="75"/>
      <c r="D178" s="40"/>
      <c r="E178" s="40"/>
      <c r="F178" s="46"/>
      <c r="W178" s="14"/>
    </row>
    <row r="179" spans="1:23" x14ac:dyDescent="0.35">
      <c r="A179" s="35" t="s">
        <v>21</v>
      </c>
      <c r="B179" s="111" t="s">
        <v>18</v>
      </c>
      <c r="C179" s="76" t="s">
        <v>6</v>
      </c>
      <c r="D179" s="22">
        <f>SUM(D180:D185)</f>
        <v>1923</v>
      </c>
      <c r="E179" s="22"/>
      <c r="F179" s="70">
        <f>SUM(F180:F185)</f>
        <v>384600</v>
      </c>
      <c r="W179" s="14"/>
    </row>
    <row r="180" spans="1:23" x14ac:dyDescent="0.35">
      <c r="A180" s="37"/>
      <c r="B180" s="38" t="s">
        <v>130</v>
      </c>
      <c r="C180" s="75" t="s">
        <v>6</v>
      </c>
      <c r="D180" s="40">
        <v>441</v>
      </c>
      <c r="E180" s="40">
        <v>200</v>
      </c>
      <c r="F180" s="46">
        <f t="shared" ref="F180:F185" si="11">E180*D180</f>
        <v>88200</v>
      </c>
      <c r="H180" s="15" t="s">
        <v>3</v>
      </c>
      <c r="I180" s="15">
        <v>40</v>
      </c>
      <c r="W180" s="14"/>
    </row>
    <row r="181" spans="1:23" x14ac:dyDescent="0.35">
      <c r="A181" s="37"/>
      <c r="B181" s="38" t="s">
        <v>131</v>
      </c>
      <c r="C181" s="75" t="s">
        <v>6</v>
      </c>
      <c r="D181" s="40">
        <v>451</v>
      </c>
      <c r="E181" s="40">
        <v>200</v>
      </c>
      <c r="F181" s="46">
        <f t="shared" si="11"/>
        <v>90200</v>
      </c>
      <c r="H181" s="15" t="s">
        <v>23</v>
      </c>
      <c r="I181" s="15">
        <v>40</v>
      </c>
      <c r="W181" s="14"/>
    </row>
    <row r="182" spans="1:23" x14ac:dyDescent="0.35">
      <c r="A182" s="37"/>
      <c r="B182" s="38" t="s">
        <v>115</v>
      </c>
      <c r="C182" s="75" t="s">
        <v>6</v>
      </c>
      <c r="D182" s="40">
        <v>202</v>
      </c>
      <c r="E182" s="40">
        <v>200</v>
      </c>
      <c r="F182" s="46">
        <f t="shared" si="11"/>
        <v>40400</v>
      </c>
      <c r="H182" s="15" t="s">
        <v>3</v>
      </c>
      <c r="I182" s="15">
        <v>40</v>
      </c>
      <c r="W182" s="14"/>
    </row>
    <row r="183" spans="1:23" x14ac:dyDescent="0.35">
      <c r="A183" s="37"/>
      <c r="B183" s="38" t="s">
        <v>132</v>
      </c>
      <c r="C183" s="75" t="s">
        <v>6</v>
      </c>
      <c r="D183" s="40">
        <v>319</v>
      </c>
      <c r="E183" s="40">
        <v>200</v>
      </c>
      <c r="F183" s="46">
        <f t="shared" si="11"/>
        <v>63800</v>
      </c>
      <c r="H183" s="15" t="s">
        <v>3</v>
      </c>
      <c r="I183" s="15">
        <v>40</v>
      </c>
      <c r="W183" s="14"/>
    </row>
    <row r="184" spans="1:23" x14ac:dyDescent="0.35">
      <c r="A184" s="37"/>
      <c r="B184" s="38" t="s">
        <v>116</v>
      </c>
      <c r="C184" s="75" t="s">
        <v>6</v>
      </c>
      <c r="D184" s="40">
        <v>178</v>
      </c>
      <c r="E184" s="40">
        <v>200</v>
      </c>
      <c r="F184" s="46">
        <f t="shared" si="11"/>
        <v>35600</v>
      </c>
      <c r="H184" s="15" t="s">
        <v>3</v>
      </c>
      <c r="I184" s="15">
        <v>40</v>
      </c>
      <c r="W184" s="14"/>
    </row>
    <row r="185" spans="1:23" x14ac:dyDescent="0.35">
      <c r="A185" s="37"/>
      <c r="B185" s="38" t="s">
        <v>113</v>
      </c>
      <c r="C185" s="75" t="s">
        <v>6</v>
      </c>
      <c r="D185" s="40">
        <v>332</v>
      </c>
      <c r="E185" s="40">
        <v>200</v>
      </c>
      <c r="F185" s="46">
        <f t="shared" si="11"/>
        <v>66400</v>
      </c>
      <c r="H185" s="15" t="s">
        <v>3</v>
      </c>
      <c r="I185" s="15">
        <v>40</v>
      </c>
      <c r="W185" s="14"/>
    </row>
    <row r="186" spans="1:23" x14ac:dyDescent="0.35">
      <c r="A186" s="37"/>
      <c r="B186" s="38"/>
      <c r="C186" s="75"/>
      <c r="D186" s="40"/>
      <c r="E186" s="40"/>
      <c r="F186" s="46"/>
      <c r="W186" s="14"/>
    </row>
    <row r="187" spans="1:23" x14ac:dyDescent="0.35">
      <c r="A187" s="35" t="s">
        <v>19</v>
      </c>
      <c r="B187" s="22" t="s">
        <v>48</v>
      </c>
      <c r="C187" s="82" t="s">
        <v>6</v>
      </c>
      <c r="D187" s="22">
        <f>SUM(D188:D191)</f>
        <v>497</v>
      </c>
      <c r="E187" s="22"/>
      <c r="F187" s="70">
        <f>SUM(F188:F191)</f>
        <v>74550</v>
      </c>
    </row>
    <row r="188" spans="1:23" x14ac:dyDescent="0.35">
      <c r="A188" s="35"/>
      <c r="B188" s="38" t="s">
        <v>133</v>
      </c>
      <c r="C188" s="75" t="s">
        <v>6</v>
      </c>
      <c r="D188" s="40">
        <v>174</v>
      </c>
      <c r="E188" s="40">
        <v>150</v>
      </c>
      <c r="F188" s="46">
        <f>E188*D188</f>
        <v>26100</v>
      </c>
      <c r="H188" s="15" t="s">
        <v>23</v>
      </c>
      <c r="I188" s="15">
        <v>40</v>
      </c>
    </row>
    <row r="189" spans="1:23" x14ac:dyDescent="0.35">
      <c r="A189" s="35"/>
      <c r="B189" s="38" t="s">
        <v>134</v>
      </c>
      <c r="C189" s="75" t="s">
        <v>6</v>
      </c>
      <c r="D189" s="40">
        <v>167</v>
      </c>
      <c r="E189" s="40">
        <v>150</v>
      </c>
      <c r="F189" s="46">
        <f>E189*D189</f>
        <v>25050</v>
      </c>
      <c r="H189" s="15" t="s">
        <v>3</v>
      </c>
      <c r="I189" s="15">
        <v>40</v>
      </c>
    </row>
    <row r="190" spans="1:23" x14ac:dyDescent="0.35">
      <c r="A190" s="35"/>
      <c r="B190" s="38" t="s">
        <v>135</v>
      </c>
      <c r="C190" s="75" t="s">
        <v>6</v>
      </c>
      <c r="D190" s="40">
        <v>123</v>
      </c>
      <c r="E190" s="40">
        <v>150</v>
      </c>
      <c r="F190" s="46">
        <f>E190*D190</f>
        <v>18450</v>
      </c>
      <c r="H190" s="15" t="s">
        <v>3</v>
      </c>
      <c r="I190" s="15">
        <v>40</v>
      </c>
    </row>
    <row r="191" spans="1:23" x14ac:dyDescent="0.35">
      <c r="A191" s="35"/>
      <c r="B191" s="38" t="s">
        <v>136</v>
      </c>
      <c r="C191" s="75" t="s">
        <v>6</v>
      </c>
      <c r="D191" s="40">
        <v>33</v>
      </c>
      <c r="E191" s="40">
        <v>150</v>
      </c>
      <c r="F191" s="46">
        <f>E191*D191</f>
        <v>4950</v>
      </c>
      <c r="H191" s="15" t="s">
        <v>23</v>
      </c>
      <c r="I191" s="15">
        <v>40</v>
      </c>
    </row>
    <row r="192" spans="1:23" x14ac:dyDescent="0.35">
      <c r="A192" s="35"/>
      <c r="B192" s="38"/>
      <c r="C192" s="75"/>
      <c r="D192" s="40"/>
      <c r="E192" s="40"/>
      <c r="F192" s="46"/>
    </row>
    <row r="193" spans="1:9" x14ac:dyDescent="0.35">
      <c r="A193" s="35" t="s">
        <v>66</v>
      </c>
      <c r="B193" s="22" t="s">
        <v>137</v>
      </c>
      <c r="C193" s="82" t="s">
        <v>6</v>
      </c>
      <c r="D193" s="22">
        <f>SUM(D194:D195)</f>
        <v>380</v>
      </c>
      <c r="E193" s="22"/>
      <c r="F193" s="70">
        <f>SUM(F194:F195)</f>
        <v>57000</v>
      </c>
    </row>
    <row r="194" spans="1:9" x14ac:dyDescent="0.35">
      <c r="A194" s="35"/>
      <c r="B194" s="38" t="s">
        <v>138</v>
      </c>
      <c r="C194" s="75" t="s">
        <v>6</v>
      </c>
      <c r="D194" s="40">
        <v>189</v>
      </c>
      <c r="E194" s="40">
        <v>150</v>
      </c>
      <c r="F194" s="46">
        <f>E194*D194</f>
        <v>28350</v>
      </c>
      <c r="H194" s="15" t="s">
        <v>3</v>
      </c>
      <c r="I194" s="15">
        <v>40</v>
      </c>
    </row>
    <row r="195" spans="1:9" x14ac:dyDescent="0.35">
      <c r="A195" s="35"/>
      <c r="B195" s="38" t="s">
        <v>135</v>
      </c>
      <c r="C195" s="75" t="s">
        <v>6</v>
      </c>
      <c r="D195" s="40">
        <v>191</v>
      </c>
      <c r="E195" s="40">
        <v>150</v>
      </c>
      <c r="F195" s="46">
        <f>E195*D195</f>
        <v>28650</v>
      </c>
      <c r="H195" s="15" t="s">
        <v>3</v>
      </c>
      <c r="I195" s="15">
        <v>40</v>
      </c>
    </row>
    <row r="196" spans="1:9" x14ac:dyDescent="0.35">
      <c r="A196" s="35"/>
      <c r="B196" s="38"/>
      <c r="C196" s="75"/>
      <c r="D196" s="40"/>
      <c r="E196" s="40"/>
      <c r="F196" s="46"/>
    </row>
    <row r="197" spans="1:9" x14ac:dyDescent="0.35">
      <c r="A197" s="35" t="s">
        <v>64</v>
      </c>
      <c r="B197" s="22" t="s">
        <v>139</v>
      </c>
      <c r="C197" s="82"/>
      <c r="D197" s="22"/>
      <c r="E197" s="22"/>
      <c r="F197" s="70">
        <f>SUM(F198:F203)</f>
        <v>155000</v>
      </c>
    </row>
    <row r="198" spans="1:9" x14ac:dyDescent="0.35">
      <c r="A198" s="35"/>
      <c r="B198" s="38" t="s">
        <v>140</v>
      </c>
      <c r="C198" s="75" t="s">
        <v>4</v>
      </c>
      <c r="D198" s="40">
        <v>1</v>
      </c>
      <c r="E198" s="40">
        <v>35000</v>
      </c>
      <c r="F198" s="46">
        <f t="shared" ref="F198:F203" si="12">E198*D198</f>
        <v>35000</v>
      </c>
      <c r="H198" s="15" t="s">
        <v>23</v>
      </c>
      <c r="I198" s="15">
        <v>25</v>
      </c>
    </row>
    <row r="199" spans="1:9" x14ac:dyDescent="0.35">
      <c r="A199" s="35"/>
      <c r="B199" s="38" t="s">
        <v>141</v>
      </c>
      <c r="C199" s="75" t="s">
        <v>4</v>
      </c>
      <c r="D199" s="40">
        <v>1</v>
      </c>
      <c r="E199" s="40">
        <v>30000</v>
      </c>
      <c r="F199" s="46">
        <f t="shared" si="12"/>
        <v>30000</v>
      </c>
      <c r="H199" s="15" t="s">
        <v>3</v>
      </c>
      <c r="I199" s="15">
        <v>25</v>
      </c>
    </row>
    <row r="200" spans="1:9" x14ac:dyDescent="0.35">
      <c r="A200" s="35"/>
      <c r="B200" s="38" t="s">
        <v>142</v>
      </c>
      <c r="C200" s="75" t="s">
        <v>4</v>
      </c>
      <c r="D200" s="40">
        <v>1</v>
      </c>
      <c r="E200" s="40">
        <v>30000</v>
      </c>
      <c r="F200" s="46">
        <f t="shared" si="12"/>
        <v>30000</v>
      </c>
      <c r="H200" s="15" t="s">
        <v>3</v>
      </c>
      <c r="I200" s="15">
        <v>25</v>
      </c>
    </row>
    <row r="201" spans="1:9" x14ac:dyDescent="0.35">
      <c r="A201" s="35"/>
      <c r="B201" s="38" t="s">
        <v>143</v>
      </c>
      <c r="C201" s="75" t="s">
        <v>4</v>
      </c>
      <c r="D201" s="40">
        <v>1</v>
      </c>
      <c r="E201" s="40">
        <v>30000</v>
      </c>
      <c r="F201" s="46">
        <f t="shared" si="12"/>
        <v>30000</v>
      </c>
      <c r="H201" s="15" t="s">
        <v>3</v>
      </c>
      <c r="I201" s="15">
        <v>25</v>
      </c>
    </row>
    <row r="202" spans="1:9" x14ac:dyDescent="0.35">
      <c r="A202" s="35"/>
      <c r="B202" s="38" t="s">
        <v>144</v>
      </c>
      <c r="C202" s="75" t="s">
        <v>4</v>
      </c>
      <c r="D202" s="40">
        <v>1</v>
      </c>
      <c r="E202" s="40">
        <v>20000</v>
      </c>
      <c r="F202" s="46">
        <f t="shared" si="12"/>
        <v>20000</v>
      </c>
      <c r="H202" s="15" t="s">
        <v>3</v>
      </c>
      <c r="I202" s="15">
        <v>25</v>
      </c>
    </row>
    <row r="203" spans="1:9" x14ac:dyDescent="0.35">
      <c r="A203" s="35"/>
      <c r="B203" s="38" t="s">
        <v>145</v>
      </c>
      <c r="C203" s="75" t="s">
        <v>4</v>
      </c>
      <c r="D203" s="40">
        <v>2</v>
      </c>
      <c r="E203" s="40">
        <v>5000</v>
      </c>
      <c r="F203" s="46">
        <f t="shared" si="12"/>
        <v>10000</v>
      </c>
      <c r="H203" s="15" t="s">
        <v>23</v>
      </c>
      <c r="I203" s="15">
        <v>25</v>
      </c>
    </row>
    <row r="204" spans="1:9" x14ac:dyDescent="0.35">
      <c r="A204" s="35"/>
      <c r="B204" s="38"/>
      <c r="C204" s="75"/>
      <c r="D204" s="40"/>
      <c r="E204" s="40"/>
      <c r="F204" s="46"/>
    </row>
    <row r="205" spans="1:9" x14ac:dyDescent="0.35">
      <c r="A205" s="35" t="s">
        <v>146</v>
      </c>
      <c r="B205" s="62" t="s">
        <v>41</v>
      </c>
      <c r="C205" s="82" t="s">
        <v>4</v>
      </c>
      <c r="D205" s="22">
        <v>1</v>
      </c>
      <c r="E205" s="22">
        <v>250000</v>
      </c>
      <c r="F205" s="70">
        <f>D205*E205</f>
        <v>250000</v>
      </c>
      <c r="H205" s="15" t="s">
        <v>3</v>
      </c>
      <c r="I205" s="15">
        <v>25</v>
      </c>
    </row>
    <row r="206" spans="1:9" x14ac:dyDescent="0.35">
      <c r="A206" s="35"/>
      <c r="B206" s="38"/>
      <c r="C206" s="82"/>
      <c r="D206" s="22"/>
      <c r="E206" s="22"/>
      <c r="F206" s="70"/>
    </row>
    <row r="207" spans="1:9" x14ac:dyDescent="0.35">
      <c r="A207" s="156" t="s">
        <v>40</v>
      </c>
      <c r="B207" s="157"/>
      <c r="C207" s="102"/>
      <c r="D207" s="101"/>
      <c r="E207" s="101"/>
      <c r="F207" s="110">
        <f>F208+F216</f>
        <v>315400</v>
      </c>
    </row>
    <row r="208" spans="1:9" x14ac:dyDescent="0.35">
      <c r="A208" s="65" t="s">
        <v>10</v>
      </c>
      <c r="B208" s="66" t="s">
        <v>9</v>
      </c>
      <c r="C208" s="67"/>
      <c r="D208" s="66"/>
      <c r="E208" s="66"/>
      <c r="F208" s="68">
        <f>F209+F213+F214</f>
        <v>229800</v>
      </c>
    </row>
    <row r="209" spans="1:11" x14ac:dyDescent="0.35">
      <c r="A209" s="35" t="s">
        <v>8</v>
      </c>
      <c r="B209" s="22" t="s">
        <v>24</v>
      </c>
      <c r="C209" s="27" t="s">
        <v>6</v>
      </c>
      <c r="D209" s="22">
        <f>SUM(D210:D212)</f>
        <v>1422</v>
      </c>
      <c r="F209" s="70">
        <f>SUM(F210:F212)</f>
        <v>213300</v>
      </c>
    </row>
    <row r="210" spans="1:11" x14ac:dyDescent="0.35">
      <c r="A210" s="112"/>
      <c r="B210" s="38" t="s">
        <v>200</v>
      </c>
      <c r="C210" s="39" t="s">
        <v>6</v>
      </c>
      <c r="D210" s="40">
        <v>173</v>
      </c>
      <c r="E210" s="40">
        <v>150</v>
      </c>
      <c r="F210" s="46">
        <f>E210*D210</f>
        <v>25950</v>
      </c>
      <c r="H210" s="15" t="s">
        <v>3</v>
      </c>
      <c r="I210" s="15">
        <v>40</v>
      </c>
    </row>
    <row r="211" spans="1:11" x14ac:dyDescent="0.35">
      <c r="A211" s="112"/>
      <c r="B211" s="38" t="s">
        <v>201</v>
      </c>
      <c r="C211" s="39" t="s">
        <v>6</v>
      </c>
      <c r="D211" s="40">
        <v>630</v>
      </c>
      <c r="E211" s="40">
        <v>150</v>
      </c>
      <c r="F211" s="46">
        <f>E211*D211</f>
        <v>94500</v>
      </c>
      <c r="H211" s="15" t="s">
        <v>3</v>
      </c>
      <c r="I211" s="15">
        <v>40</v>
      </c>
    </row>
    <row r="212" spans="1:11" x14ac:dyDescent="0.35">
      <c r="A212" s="112"/>
      <c r="B212" s="38" t="s">
        <v>202</v>
      </c>
      <c r="C212" s="39"/>
      <c r="D212" s="40">
        <v>619</v>
      </c>
      <c r="E212" s="40">
        <v>150</v>
      </c>
      <c r="F212" s="46">
        <f>E212*D212</f>
        <v>92850</v>
      </c>
      <c r="H212" s="15" t="s">
        <v>3</v>
      </c>
      <c r="I212" s="15">
        <v>40</v>
      </c>
    </row>
    <row r="213" spans="1:11" x14ac:dyDescent="0.35">
      <c r="A213" s="112" t="s">
        <v>5</v>
      </c>
      <c r="B213" s="14" t="s">
        <v>38</v>
      </c>
      <c r="C213" s="15" t="s">
        <v>4</v>
      </c>
      <c r="D213" s="14">
        <v>1</v>
      </c>
      <c r="E213" s="14">
        <v>1500</v>
      </c>
      <c r="F213" s="60">
        <f>E213*D213</f>
        <v>1500</v>
      </c>
      <c r="H213" s="15" t="s">
        <v>3</v>
      </c>
      <c r="I213" s="15">
        <v>25</v>
      </c>
      <c r="K213" s="22"/>
    </row>
    <row r="214" spans="1:11" x14ac:dyDescent="0.35">
      <c r="A214" s="37" t="s">
        <v>13</v>
      </c>
      <c r="B214" s="72" t="s">
        <v>147</v>
      </c>
      <c r="C214" s="93" t="s">
        <v>4</v>
      </c>
      <c r="D214" s="72">
        <v>1</v>
      </c>
      <c r="E214" s="72">
        <v>15000</v>
      </c>
      <c r="F214" s="113">
        <f>E214*D214</f>
        <v>15000</v>
      </c>
      <c r="H214" s="15" t="s">
        <v>3</v>
      </c>
      <c r="I214" s="15">
        <v>40</v>
      </c>
    </row>
    <row r="215" spans="1:11" x14ac:dyDescent="0.35">
      <c r="A215" s="112"/>
      <c r="B215" s="22"/>
      <c r="F215" s="60"/>
    </row>
    <row r="216" spans="1:11" x14ac:dyDescent="0.35">
      <c r="A216" s="65" t="s">
        <v>2</v>
      </c>
      <c r="B216" s="66" t="s">
        <v>1</v>
      </c>
      <c r="C216" s="67"/>
      <c r="D216" s="66"/>
      <c r="E216" s="66"/>
      <c r="F216" s="68">
        <f>SUM(F217:F219)</f>
        <v>85600</v>
      </c>
    </row>
    <row r="217" spans="1:11" x14ac:dyDescent="0.35">
      <c r="A217" s="112" t="s">
        <v>22</v>
      </c>
      <c r="B217" s="72" t="s">
        <v>37</v>
      </c>
      <c r="C217" s="15" t="s">
        <v>6</v>
      </c>
      <c r="D217" s="14">
        <v>178</v>
      </c>
      <c r="E217" s="14">
        <v>200</v>
      </c>
      <c r="F217" s="60">
        <f>E217*D217</f>
        <v>35600</v>
      </c>
      <c r="H217" s="15" t="s">
        <v>3</v>
      </c>
      <c r="I217" s="15">
        <v>40</v>
      </c>
    </row>
    <row r="218" spans="1:11" x14ac:dyDescent="0.35">
      <c r="A218" s="92" t="s">
        <v>21</v>
      </c>
      <c r="B218" s="72" t="s">
        <v>148</v>
      </c>
      <c r="C218" s="93" t="s">
        <v>4</v>
      </c>
      <c r="D218" s="72">
        <v>1</v>
      </c>
      <c r="E218" s="72">
        <v>35000</v>
      </c>
      <c r="F218" s="113">
        <f>E218*D218</f>
        <v>35000</v>
      </c>
      <c r="H218" s="15" t="s">
        <v>3</v>
      </c>
      <c r="I218" s="15">
        <v>25</v>
      </c>
    </row>
    <row r="219" spans="1:11" x14ac:dyDescent="0.35">
      <c r="A219" s="92" t="s">
        <v>19</v>
      </c>
      <c r="B219" s="72" t="s">
        <v>168</v>
      </c>
      <c r="C219" s="93" t="s">
        <v>4</v>
      </c>
      <c r="D219" s="72">
        <v>1</v>
      </c>
      <c r="E219" s="72">
        <v>15000</v>
      </c>
      <c r="F219" s="113">
        <f>E219*D219</f>
        <v>15000</v>
      </c>
      <c r="H219" s="15" t="s">
        <v>3</v>
      </c>
      <c r="I219" s="15">
        <v>25</v>
      </c>
    </row>
    <row r="220" spans="1:11" x14ac:dyDescent="0.35">
      <c r="A220" s="84"/>
      <c r="B220" s="114"/>
      <c r="C220" s="115"/>
      <c r="D220" s="114"/>
      <c r="E220" s="114"/>
      <c r="F220" s="116"/>
    </row>
    <row r="221" spans="1:11" x14ac:dyDescent="0.35">
      <c r="A221" s="156" t="s">
        <v>36</v>
      </c>
      <c r="B221" s="157"/>
      <c r="C221" s="102"/>
      <c r="D221" s="101"/>
      <c r="E221" s="101"/>
      <c r="F221" s="110">
        <f>F222+F224</f>
        <v>25000</v>
      </c>
    </row>
    <row r="222" spans="1:11" x14ac:dyDescent="0.35">
      <c r="A222" s="65" t="s">
        <v>10</v>
      </c>
      <c r="B222" s="66" t="s">
        <v>9</v>
      </c>
      <c r="C222" s="67"/>
      <c r="D222" s="66"/>
      <c r="E222" s="66"/>
      <c r="F222" s="68">
        <f>SUM(F223:F223)</f>
        <v>25000</v>
      </c>
    </row>
    <row r="223" spans="1:11" ht="29" x14ac:dyDescent="0.35">
      <c r="A223" s="112" t="s">
        <v>8</v>
      </c>
      <c r="B223" s="14" t="s">
        <v>35</v>
      </c>
      <c r="C223" s="15" t="s">
        <v>4</v>
      </c>
      <c r="D223" s="14">
        <v>1</v>
      </c>
      <c r="E223" s="14">
        <v>25000</v>
      </c>
      <c r="F223" s="60">
        <f>E223*D223</f>
        <v>25000</v>
      </c>
      <c r="H223" s="15" t="s">
        <v>3</v>
      </c>
      <c r="I223" s="155" t="s">
        <v>106</v>
      </c>
    </row>
    <row r="224" spans="1:11" x14ac:dyDescent="0.35">
      <c r="A224" s="65" t="s">
        <v>2</v>
      </c>
      <c r="B224" s="66" t="s">
        <v>1</v>
      </c>
      <c r="C224" s="67"/>
      <c r="D224" s="66"/>
      <c r="E224" s="66"/>
      <c r="F224" s="68">
        <f>F225</f>
        <v>0</v>
      </c>
    </row>
    <row r="225" spans="1:11" x14ac:dyDescent="0.35">
      <c r="A225" s="71"/>
      <c r="B225" s="16" t="s">
        <v>0</v>
      </c>
      <c r="F225" s="60"/>
    </row>
    <row r="226" spans="1:11" x14ac:dyDescent="0.35">
      <c r="A226" s="117"/>
      <c r="B226" s="85"/>
      <c r="C226" s="95"/>
      <c r="D226" s="85"/>
      <c r="E226" s="85"/>
      <c r="F226" s="109"/>
    </row>
    <row r="227" spans="1:11" x14ac:dyDescent="0.35">
      <c r="A227" s="156" t="s">
        <v>34</v>
      </c>
      <c r="B227" s="157"/>
      <c r="C227" s="102"/>
      <c r="D227" s="101"/>
      <c r="E227" s="101"/>
      <c r="F227" s="110">
        <f>F228+F232</f>
        <v>25000</v>
      </c>
    </row>
    <row r="228" spans="1:11" x14ac:dyDescent="0.35">
      <c r="A228" s="65" t="s">
        <v>10</v>
      </c>
      <c r="B228" s="66" t="s">
        <v>9</v>
      </c>
      <c r="C228" s="67"/>
      <c r="D228" s="66"/>
      <c r="E228" s="66"/>
      <c r="F228" s="68">
        <f>SUM(F229:F230)</f>
        <v>25000</v>
      </c>
    </row>
    <row r="229" spans="1:11" x14ac:dyDescent="0.35">
      <c r="A229" s="112" t="s">
        <v>8</v>
      </c>
      <c r="B229" s="14" t="s">
        <v>33</v>
      </c>
      <c r="C229" s="15" t="s">
        <v>4</v>
      </c>
      <c r="D229" s="14">
        <v>1</v>
      </c>
      <c r="E229" s="14">
        <v>15000</v>
      </c>
      <c r="F229" s="60">
        <f>E229*D229</f>
        <v>15000</v>
      </c>
      <c r="H229" s="15" t="s">
        <v>23</v>
      </c>
      <c r="I229" s="15">
        <v>25</v>
      </c>
    </row>
    <row r="230" spans="1:11" x14ac:dyDescent="0.35">
      <c r="A230" s="112" t="s">
        <v>5</v>
      </c>
      <c r="B230" s="14" t="s">
        <v>208</v>
      </c>
      <c r="C230" s="15" t="s">
        <v>102</v>
      </c>
      <c r="D230" s="14">
        <v>1</v>
      </c>
      <c r="E230" s="14">
        <v>10000</v>
      </c>
      <c r="F230" s="60">
        <f>E230*D230</f>
        <v>10000</v>
      </c>
      <c r="H230" s="15" t="s">
        <v>3</v>
      </c>
      <c r="I230" s="15">
        <v>40</v>
      </c>
    </row>
    <row r="231" spans="1:11" x14ac:dyDescent="0.35">
      <c r="A231" s="112"/>
      <c r="F231" s="60"/>
    </row>
    <row r="232" spans="1:11" x14ac:dyDescent="0.35">
      <c r="A232" s="65" t="s">
        <v>2</v>
      </c>
      <c r="B232" s="66" t="s">
        <v>1</v>
      </c>
      <c r="C232" s="67"/>
      <c r="D232" s="66"/>
      <c r="E232" s="66"/>
      <c r="F232" s="68">
        <f>SUM(F233:F234)</f>
        <v>0</v>
      </c>
    </row>
    <row r="233" spans="1:11" x14ac:dyDescent="0.35">
      <c r="A233" s="71"/>
      <c r="B233" s="16" t="s">
        <v>0</v>
      </c>
      <c r="F233" s="60"/>
    </row>
    <row r="234" spans="1:11" x14ac:dyDescent="0.35">
      <c r="A234" s="96"/>
      <c r="B234" s="99"/>
      <c r="C234" s="98"/>
      <c r="D234" s="99"/>
      <c r="E234" s="99"/>
      <c r="F234" s="118"/>
    </row>
    <row r="235" spans="1:11" x14ac:dyDescent="0.35">
      <c r="A235" s="156" t="s">
        <v>32</v>
      </c>
      <c r="B235" s="157"/>
      <c r="C235" s="102"/>
      <c r="D235" s="101"/>
      <c r="E235" s="101"/>
      <c r="F235" s="110">
        <f>F236+F239</f>
        <v>99400</v>
      </c>
    </row>
    <row r="236" spans="1:11" x14ac:dyDescent="0.35">
      <c r="A236" s="65" t="s">
        <v>10</v>
      </c>
      <c r="B236" s="66" t="s">
        <v>9</v>
      </c>
      <c r="C236" s="67"/>
      <c r="D236" s="66"/>
      <c r="E236" s="66"/>
      <c r="F236" s="68">
        <f>SUM(F237:F237)</f>
        <v>20000</v>
      </c>
    </row>
    <row r="237" spans="1:11" x14ac:dyDescent="0.35">
      <c r="A237" s="112" t="s">
        <v>8</v>
      </c>
      <c r="B237" s="14" t="s">
        <v>209</v>
      </c>
      <c r="C237" s="15" t="s">
        <v>4</v>
      </c>
      <c r="D237" s="14">
        <v>1</v>
      </c>
      <c r="E237" s="14">
        <v>20000</v>
      </c>
      <c r="F237" s="60">
        <f>E237*D237</f>
        <v>20000</v>
      </c>
      <c r="H237" s="15" t="s">
        <v>23</v>
      </c>
      <c r="I237" s="15">
        <v>40</v>
      </c>
    </row>
    <row r="238" spans="1:11" x14ac:dyDescent="0.35">
      <c r="A238" s="112"/>
      <c r="F238" s="60"/>
      <c r="K238" s="22"/>
    </row>
    <row r="239" spans="1:11" x14ac:dyDescent="0.35">
      <c r="A239" s="65" t="s">
        <v>2</v>
      </c>
      <c r="B239" s="66" t="s">
        <v>1</v>
      </c>
      <c r="C239" s="67"/>
      <c r="D239" s="66"/>
      <c r="E239" s="66"/>
      <c r="F239" s="68">
        <f>SUM(F240:F241)</f>
        <v>79400</v>
      </c>
    </row>
    <row r="240" spans="1:11" x14ac:dyDescent="0.35">
      <c r="A240" s="112" t="s">
        <v>22</v>
      </c>
      <c r="B240" s="119" t="s">
        <v>18</v>
      </c>
      <c r="C240" s="15" t="s">
        <v>6</v>
      </c>
      <c r="D240" s="14">
        <v>397</v>
      </c>
      <c r="E240" s="14">
        <v>200</v>
      </c>
      <c r="F240" s="60">
        <f>D240*E240</f>
        <v>79400</v>
      </c>
      <c r="H240" s="15" t="s">
        <v>3</v>
      </c>
      <c r="I240" s="15">
        <v>40</v>
      </c>
    </row>
    <row r="241" spans="1:11" x14ac:dyDescent="0.35">
      <c r="A241" s="117"/>
      <c r="B241" s="85"/>
      <c r="C241" s="95"/>
      <c r="D241" s="85"/>
      <c r="E241" s="85"/>
      <c r="F241" s="120"/>
    </row>
    <row r="242" spans="1:11" x14ac:dyDescent="0.35">
      <c r="A242" s="156" t="s">
        <v>31</v>
      </c>
      <c r="B242" s="157"/>
      <c r="C242" s="102"/>
      <c r="D242" s="101"/>
      <c r="E242" s="101"/>
      <c r="F242" s="2">
        <f>F243+F249</f>
        <v>415500</v>
      </c>
    </row>
    <row r="243" spans="1:11" x14ac:dyDescent="0.35">
      <c r="A243" s="65" t="s">
        <v>10</v>
      </c>
      <c r="B243" s="66" t="s">
        <v>9</v>
      </c>
      <c r="C243" s="67"/>
      <c r="D243" s="66"/>
      <c r="E243" s="66"/>
      <c r="F243" s="68">
        <f>F244+F247</f>
        <v>274750</v>
      </c>
    </row>
    <row r="244" spans="1:11" x14ac:dyDescent="0.35">
      <c r="A244" s="35" t="s">
        <v>8</v>
      </c>
      <c r="B244" s="22" t="s">
        <v>30</v>
      </c>
      <c r="C244" s="27" t="s">
        <v>6</v>
      </c>
      <c r="D244" s="22">
        <f>SUM(D245:D246)</f>
        <v>1665</v>
      </c>
      <c r="E244" s="22"/>
      <c r="F244" s="70">
        <f>SUM(F245:F246)</f>
        <v>249750</v>
      </c>
    </row>
    <row r="245" spans="1:11" x14ac:dyDescent="0.35">
      <c r="A245" s="112"/>
      <c r="B245" s="38" t="s">
        <v>29</v>
      </c>
      <c r="C245" s="39" t="s">
        <v>6</v>
      </c>
      <c r="D245" s="40">
        <v>931</v>
      </c>
      <c r="E245" s="40">
        <v>150</v>
      </c>
      <c r="F245" s="46">
        <f>E245*D245</f>
        <v>139650</v>
      </c>
      <c r="H245" s="15" t="s">
        <v>3</v>
      </c>
      <c r="I245" s="15">
        <v>40</v>
      </c>
    </row>
    <row r="246" spans="1:11" x14ac:dyDescent="0.35">
      <c r="A246" s="112"/>
      <c r="B246" s="38" t="s">
        <v>28</v>
      </c>
      <c r="C246" s="39" t="s">
        <v>6</v>
      </c>
      <c r="D246" s="40">
        <v>734</v>
      </c>
      <c r="E246" s="40">
        <v>150</v>
      </c>
      <c r="F246" s="46">
        <f>E246*D246</f>
        <v>110100</v>
      </c>
      <c r="H246" s="15" t="s">
        <v>3</v>
      </c>
      <c r="I246" s="15">
        <v>40</v>
      </c>
    </row>
    <row r="247" spans="1:11" ht="29" x14ac:dyDescent="0.35">
      <c r="A247" s="35" t="s">
        <v>5</v>
      </c>
      <c r="B247" s="22" t="s">
        <v>27</v>
      </c>
      <c r="C247" s="27" t="s">
        <v>4</v>
      </c>
      <c r="D247" s="22">
        <v>1</v>
      </c>
      <c r="E247" s="22">
        <v>25000</v>
      </c>
      <c r="F247" s="70">
        <f>D247*E247</f>
        <v>25000</v>
      </c>
      <c r="H247" s="15" t="s">
        <v>3</v>
      </c>
      <c r="I247" s="155" t="s">
        <v>106</v>
      </c>
    </row>
    <row r="248" spans="1:11" x14ac:dyDescent="0.35">
      <c r="A248" s="35"/>
      <c r="B248" s="22"/>
      <c r="C248" s="27"/>
      <c r="D248" s="22"/>
      <c r="E248" s="22"/>
      <c r="F248" s="70"/>
      <c r="H248" s="39"/>
    </row>
    <row r="249" spans="1:11" x14ac:dyDescent="0.35">
      <c r="A249" s="65" t="s">
        <v>2</v>
      </c>
      <c r="B249" s="66" t="s">
        <v>1</v>
      </c>
      <c r="C249" s="67"/>
      <c r="D249" s="66"/>
      <c r="E249" s="66"/>
      <c r="F249" s="68">
        <f>F250+F253</f>
        <v>140750</v>
      </c>
      <c r="K249" s="135"/>
    </row>
    <row r="250" spans="1:11" x14ac:dyDescent="0.35">
      <c r="A250" s="136" t="s">
        <v>22</v>
      </c>
      <c r="B250" s="137" t="s">
        <v>18</v>
      </c>
      <c r="C250" s="138" t="s">
        <v>6</v>
      </c>
      <c r="D250" s="137">
        <f>SUM(D251:D252)</f>
        <v>513</v>
      </c>
      <c r="E250" s="131"/>
      <c r="F250" s="139">
        <f>SUM(F251:F252)</f>
        <v>102600</v>
      </c>
      <c r="G250" s="131"/>
      <c r="H250" s="132"/>
      <c r="I250" s="132"/>
      <c r="J250" s="131"/>
      <c r="K250" s="135"/>
    </row>
    <row r="251" spans="1:11" x14ac:dyDescent="0.35">
      <c r="A251" s="130"/>
      <c r="B251" s="140" t="s">
        <v>26</v>
      </c>
      <c r="C251" s="141" t="s">
        <v>6</v>
      </c>
      <c r="D251" s="142">
        <v>192</v>
      </c>
      <c r="E251" s="142">
        <v>200</v>
      </c>
      <c r="F251" s="143">
        <f>D251*E251</f>
        <v>38400</v>
      </c>
      <c r="G251" s="131"/>
      <c r="H251" s="132" t="s">
        <v>3</v>
      </c>
      <c r="I251" s="132">
        <v>40</v>
      </c>
      <c r="J251" s="131"/>
      <c r="K251" s="135"/>
    </row>
    <row r="252" spans="1:11" x14ac:dyDescent="0.35">
      <c r="A252" s="130"/>
      <c r="B252" s="140" t="s">
        <v>25</v>
      </c>
      <c r="C252" s="141" t="s">
        <v>6</v>
      </c>
      <c r="D252" s="142">
        <v>321</v>
      </c>
      <c r="E252" s="142">
        <v>200</v>
      </c>
      <c r="F252" s="143">
        <f>D252*E252</f>
        <v>64200</v>
      </c>
      <c r="G252" s="131"/>
      <c r="H252" s="132" t="s">
        <v>3</v>
      </c>
      <c r="I252" s="132">
        <v>40</v>
      </c>
      <c r="J252" s="131"/>
      <c r="K252" s="135"/>
    </row>
    <row r="253" spans="1:11" x14ac:dyDescent="0.35">
      <c r="A253" s="136" t="s">
        <v>21</v>
      </c>
      <c r="B253" s="137" t="s">
        <v>165</v>
      </c>
      <c r="C253" s="138" t="s">
        <v>4</v>
      </c>
      <c r="D253" s="137"/>
      <c r="E253" s="137"/>
      <c r="F253" s="139">
        <f>SUM(F254:F255)</f>
        <v>38150</v>
      </c>
      <c r="G253" s="131"/>
      <c r="H253" s="132"/>
      <c r="I253" s="132"/>
      <c r="J253" s="131"/>
      <c r="K253" s="135"/>
    </row>
    <row r="254" spans="1:11" x14ac:dyDescent="0.35">
      <c r="A254" s="136"/>
      <c r="B254" s="140" t="s">
        <v>166</v>
      </c>
      <c r="C254" s="141" t="s">
        <v>4</v>
      </c>
      <c r="D254" s="142">
        <v>1</v>
      </c>
      <c r="E254" s="142">
        <v>20000</v>
      </c>
      <c r="F254" s="143">
        <f>D254*E254</f>
        <v>20000</v>
      </c>
      <c r="G254" s="131"/>
      <c r="H254" s="132" t="s">
        <v>3</v>
      </c>
      <c r="I254" s="132">
        <v>25</v>
      </c>
      <c r="J254" s="131"/>
      <c r="K254" s="135"/>
    </row>
    <row r="255" spans="1:11" x14ac:dyDescent="0.35">
      <c r="A255" s="131"/>
      <c r="B255" s="140" t="s">
        <v>167</v>
      </c>
      <c r="C255" s="141" t="s">
        <v>223</v>
      </c>
      <c r="D255" s="142">
        <v>605</v>
      </c>
      <c r="E255" s="142">
        <v>30</v>
      </c>
      <c r="F255" s="143">
        <f>D255*E255</f>
        <v>18150</v>
      </c>
      <c r="G255" s="131"/>
      <c r="H255" s="132" t="s">
        <v>3</v>
      </c>
      <c r="I255" s="132">
        <v>40</v>
      </c>
      <c r="J255" s="131"/>
      <c r="K255" s="135"/>
    </row>
    <row r="256" spans="1:11" x14ac:dyDescent="0.35">
      <c r="A256" s="144"/>
      <c r="B256" s="145"/>
      <c r="C256" s="146"/>
      <c r="D256" s="147"/>
      <c r="E256" s="147"/>
      <c r="F256" s="148"/>
      <c r="G256" s="131"/>
      <c r="H256" s="132"/>
      <c r="I256" s="132"/>
      <c r="J256" s="131"/>
      <c r="K256" s="135"/>
    </row>
    <row r="257" spans="1:10" x14ac:dyDescent="0.35">
      <c r="A257" s="168" t="s">
        <v>17</v>
      </c>
      <c r="B257" s="169"/>
      <c r="C257" s="149"/>
      <c r="D257" s="150"/>
      <c r="E257" s="150"/>
      <c r="F257" s="151">
        <f>F258+F262</f>
        <v>240250</v>
      </c>
      <c r="G257" s="131"/>
      <c r="H257" s="132"/>
      <c r="I257" s="132"/>
      <c r="J257" s="131"/>
    </row>
    <row r="258" spans="1:10" x14ac:dyDescent="0.35">
      <c r="A258" s="65" t="s">
        <v>10</v>
      </c>
      <c r="B258" s="66" t="s">
        <v>9</v>
      </c>
      <c r="C258" s="67"/>
      <c r="D258" s="66"/>
      <c r="E258" s="66"/>
      <c r="F258" s="68">
        <f>SUM(F259:F260)</f>
        <v>199050</v>
      </c>
    </row>
    <row r="259" spans="1:10" x14ac:dyDescent="0.35">
      <c r="A259" s="121" t="s">
        <v>8</v>
      </c>
      <c r="B259" s="14" t="s">
        <v>7</v>
      </c>
      <c r="C259" s="15" t="s">
        <v>6</v>
      </c>
      <c r="D259" s="14">
        <v>827</v>
      </c>
      <c r="E259" s="14">
        <v>150</v>
      </c>
      <c r="F259" s="60">
        <f>D259*E259</f>
        <v>124050</v>
      </c>
      <c r="H259" s="15" t="s">
        <v>3</v>
      </c>
      <c r="I259" s="15">
        <v>40</v>
      </c>
    </row>
    <row r="260" spans="1:10" x14ac:dyDescent="0.35">
      <c r="A260" s="112" t="s">
        <v>5</v>
      </c>
      <c r="B260" s="14" t="s">
        <v>16</v>
      </c>
      <c r="C260" s="15" t="s">
        <v>4</v>
      </c>
      <c r="D260" s="14">
        <v>1</v>
      </c>
      <c r="E260" s="14">
        <v>75000</v>
      </c>
      <c r="F260" s="60">
        <f>E260*D260</f>
        <v>75000</v>
      </c>
      <c r="H260" s="15" t="s">
        <v>3</v>
      </c>
      <c r="I260" s="15">
        <v>25</v>
      </c>
    </row>
    <row r="261" spans="1:10" x14ac:dyDescent="0.35">
      <c r="A261" s="112"/>
      <c r="F261" s="60"/>
    </row>
    <row r="262" spans="1:10" x14ac:dyDescent="0.35">
      <c r="A262" s="65" t="s">
        <v>2</v>
      </c>
      <c r="B262" s="66" t="s">
        <v>1</v>
      </c>
      <c r="C262" s="67"/>
      <c r="D262" s="66"/>
      <c r="E262" s="66"/>
      <c r="F262" s="68">
        <f>SUM(F263:F265)</f>
        <v>41200</v>
      </c>
    </row>
    <row r="263" spans="1:10" x14ac:dyDescent="0.35">
      <c r="A263" s="130" t="s">
        <v>22</v>
      </c>
      <c r="B263" s="131" t="s">
        <v>18</v>
      </c>
      <c r="C263" s="132" t="s">
        <v>6</v>
      </c>
      <c r="D263" s="131">
        <v>56</v>
      </c>
      <c r="E263" s="131">
        <v>200</v>
      </c>
      <c r="F263" s="60">
        <f>E263*D263</f>
        <v>11200</v>
      </c>
      <c r="H263" s="15" t="s">
        <v>3</v>
      </c>
      <c r="I263" s="15">
        <v>40</v>
      </c>
    </row>
    <row r="264" spans="1:10" x14ac:dyDescent="0.35">
      <c r="A264" s="130" t="s">
        <v>21</v>
      </c>
      <c r="B264" s="131" t="s">
        <v>203</v>
      </c>
      <c r="C264" s="132" t="s">
        <v>102</v>
      </c>
      <c r="D264" s="131">
        <v>1</v>
      </c>
      <c r="E264" s="131">
        <v>30000</v>
      </c>
      <c r="F264" s="60">
        <f>E264*D264</f>
        <v>30000</v>
      </c>
      <c r="H264" s="15" t="s">
        <v>3</v>
      </c>
      <c r="I264" s="15">
        <v>25</v>
      </c>
    </row>
    <row r="265" spans="1:10" x14ac:dyDescent="0.35">
      <c r="A265" s="117"/>
      <c r="B265" s="85"/>
      <c r="C265" s="95"/>
      <c r="D265" s="85"/>
      <c r="E265" s="85"/>
      <c r="F265" s="120"/>
    </row>
    <row r="266" spans="1:10" x14ac:dyDescent="0.35">
      <c r="A266" s="164" t="s">
        <v>210</v>
      </c>
      <c r="B266" s="165"/>
      <c r="C266" s="122"/>
      <c r="D266" s="123"/>
      <c r="E266" s="123"/>
      <c r="F266" s="124">
        <f>F267+F271</f>
        <v>383600</v>
      </c>
    </row>
    <row r="267" spans="1:10" x14ac:dyDescent="0.35">
      <c r="A267" s="65" t="s">
        <v>10</v>
      </c>
      <c r="B267" s="66" t="s">
        <v>9</v>
      </c>
      <c r="C267" s="67"/>
      <c r="D267" s="66"/>
      <c r="E267" s="66"/>
      <c r="F267" s="68">
        <f>SUM(F268:F269)</f>
        <v>372600</v>
      </c>
    </row>
    <row r="268" spans="1:10" x14ac:dyDescent="0.35">
      <c r="A268" s="37" t="s">
        <v>8</v>
      </c>
      <c r="B268" s="14" t="s">
        <v>7</v>
      </c>
      <c r="C268" s="15" t="s">
        <v>6</v>
      </c>
      <c r="D268" s="14">
        <v>1684</v>
      </c>
      <c r="E268" s="14">
        <v>150</v>
      </c>
      <c r="F268" s="125">
        <f>E268*D268</f>
        <v>252600</v>
      </c>
      <c r="H268" s="15" t="s">
        <v>3</v>
      </c>
      <c r="I268" s="15">
        <v>40</v>
      </c>
    </row>
    <row r="269" spans="1:10" x14ac:dyDescent="0.35">
      <c r="A269" s="112" t="s">
        <v>5</v>
      </c>
      <c r="B269" s="14" t="s">
        <v>14</v>
      </c>
      <c r="C269" s="15" t="s">
        <v>4</v>
      </c>
      <c r="D269" s="14">
        <v>1</v>
      </c>
      <c r="E269" s="14">
        <v>120000</v>
      </c>
      <c r="F269" s="60">
        <f>E269*D269</f>
        <v>120000</v>
      </c>
      <c r="H269" s="15" t="s">
        <v>3</v>
      </c>
      <c r="I269" s="15">
        <v>25</v>
      </c>
    </row>
    <row r="270" spans="1:10" x14ac:dyDescent="0.35">
      <c r="A270" s="112"/>
      <c r="F270" s="60"/>
    </row>
    <row r="271" spans="1:10" x14ac:dyDescent="0.35">
      <c r="A271" s="65" t="s">
        <v>2</v>
      </c>
      <c r="B271" s="66" t="s">
        <v>1</v>
      </c>
      <c r="C271" s="67"/>
      <c r="D271" s="66"/>
      <c r="E271" s="66"/>
      <c r="F271" s="68">
        <f>F272+F273</f>
        <v>11000</v>
      </c>
    </row>
    <row r="272" spans="1:10" x14ac:dyDescent="0.35">
      <c r="A272" s="37" t="s">
        <v>22</v>
      </c>
      <c r="B272" s="14" t="s">
        <v>20</v>
      </c>
      <c r="C272" s="15" t="s">
        <v>6</v>
      </c>
      <c r="D272" s="14">
        <v>45</v>
      </c>
      <c r="E272" s="14">
        <v>200</v>
      </c>
      <c r="F272" s="125">
        <f>E272*D272</f>
        <v>9000</v>
      </c>
      <c r="H272" s="15" t="s">
        <v>3</v>
      </c>
      <c r="I272" s="15">
        <v>40</v>
      </c>
    </row>
    <row r="273" spans="1:13" x14ac:dyDescent="0.35">
      <c r="A273" s="112" t="s">
        <v>21</v>
      </c>
      <c r="B273" s="14" t="s">
        <v>149</v>
      </c>
      <c r="C273" s="15" t="s">
        <v>4</v>
      </c>
      <c r="D273" s="14">
        <v>1</v>
      </c>
      <c r="E273" s="14">
        <v>2000</v>
      </c>
      <c r="F273" s="60">
        <f>E273*D273</f>
        <v>2000</v>
      </c>
      <c r="H273" s="15" t="s">
        <v>3</v>
      </c>
      <c r="I273" s="15">
        <v>40</v>
      </c>
    </row>
    <row r="274" spans="1:13" x14ac:dyDescent="0.35">
      <c r="A274" s="55"/>
      <c r="F274" s="126"/>
    </row>
    <row r="275" spans="1:13" x14ac:dyDescent="0.35">
      <c r="A275" s="166" t="s">
        <v>15</v>
      </c>
      <c r="B275" s="167"/>
      <c r="C275" s="127"/>
      <c r="D275" s="128"/>
      <c r="E275" s="128"/>
      <c r="F275" s="129">
        <f>F276+F280</f>
        <v>359200</v>
      </c>
    </row>
    <row r="276" spans="1:13" x14ac:dyDescent="0.35">
      <c r="A276" s="65" t="s">
        <v>10</v>
      </c>
      <c r="B276" s="66" t="s">
        <v>9</v>
      </c>
      <c r="C276" s="67"/>
      <c r="D276" s="66"/>
      <c r="E276" s="66"/>
      <c r="F276" s="68">
        <f>SUM(F277:F279)</f>
        <v>359200</v>
      </c>
    </row>
    <row r="277" spans="1:13" x14ac:dyDescent="0.35">
      <c r="A277" s="112" t="s">
        <v>8</v>
      </c>
      <c r="B277" s="14" t="s">
        <v>7</v>
      </c>
      <c r="C277" s="15" t="s">
        <v>6</v>
      </c>
      <c r="D277" s="14">
        <v>1428</v>
      </c>
      <c r="E277" s="14">
        <v>150</v>
      </c>
      <c r="F277" s="60">
        <f>E277*D277</f>
        <v>214200</v>
      </c>
      <c r="H277" s="15" t="s">
        <v>3</v>
      </c>
      <c r="I277" s="15">
        <v>40</v>
      </c>
      <c r="K277" s="34"/>
      <c r="L277" s="22"/>
      <c r="M277" s="22"/>
    </row>
    <row r="278" spans="1:13" x14ac:dyDescent="0.35">
      <c r="A278" s="112" t="s">
        <v>5</v>
      </c>
      <c r="B278" s="14" t="s">
        <v>14</v>
      </c>
      <c r="C278" s="15" t="s">
        <v>4</v>
      </c>
      <c r="D278" s="14">
        <v>1</v>
      </c>
      <c r="E278" s="14">
        <v>120000</v>
      </c>
      <c r="F278" s="60">
        <f>E278*D278</f>
        <v>120000</v>
      </c>
      <c r="H278" s="15" t="s">
        <v>3</v>
      </c>
      <c r="I278" s="15">
        <v>25</v>
      </c>
    </row>
    <row r="279" spans="1:13" x14ac:dyDescent="0.35">
      <c r="A279" s="112" t="s">
        <v>13</v>
      </c>
      <c r="B279" s="14" t="s">
        <v>150</v>
      </c>
      <c r="C279" s="15" t="s">
        <v>4</v>
      </c>
      <c r="D279" s="14">
        <v>1</v>
      </c>
      <c r="E279" s="14">
        <v>25000</v>
      </c>
      <c r="F279" s="60">
        <f>E279*D279</f>
        <v>25000</v>
      </c>
      <c r="H279" s="15" t="s">
        <v>3</v>
      </c>
      <c r="I279" s="15">
        <v>40</v>
      </c>
    </row>
    <row r="280" spans="1:13" x14ac:dyDescent="0.35">
      <c r="A280" s="65" t="s">
        <v>2</v>
      </c>
      <c r="B280" s="66" t="s">
        <v>1</v>
      </c>
      <c r="C280" s="67"/>
      <c r="D280" s="66"/>
      <c r="E280" s="66"/>
      <c r="F280" s="68">
        <f>SUM(F281:F282)</f>
        <v>0</v>
      </c>
    </row>
    <row r="281" spans="1:13" x14ac:dyDescent="0.35">
      <c r="A281" s="71"/>
      <c r="B281" s="16" t="s">
        <v>0</v>
      </c>
      <c r="F281" s="60"/>
    </row>
    <row r="282" spans="1:13" x14ac:dyDescent="0.35">
      <c r="A282" s="117"/>
      <c r="B282" s="85"/>
      <c r="C282" s="95"/>
      <c r="D282" s="85"/>
      <c r="E282" s="85"/>
      <c r="F282" s="109"/>
    </row>
    <row r="283" spans="1:13" x14ac:dyDescent="0.35">
      <c r="A283" s="164" t="s">
        <v>12</v>
      </c>
      <c r="B283" s="165"/>
      <c r="C283" s="122"/>
      <c r="D283" s="123"/>
      <c r="E283" s="123"/>
      <c r="F283" s="124">
        <f>F284+F287</f>
        <v>215850</v>
      </c>
    </row>
    <row r="284" spans="1:13" x14ac:dyDescent="0.35">
      <c r="A284" s="65" t="s">
        <v>10</v>
      </c>
      <c r="B284" s="66" t="s">
        <v>9</v>
      </c>
      <c r="C284" s="67"/>
      <c r="D284" s="66"/>
      <c r="E284" s="66"/>
      <c r="F284" s="68">
        <f>SUM(F285:F286)</f>
        <v>215850</v>
      </c>
    </row>
    <row r="285" spans="1:13" x14ac:dyDescent="0.35">
      <c r="A285" s="121" t="s">
        <v>8</v>
      </c>
      <c r="B285" s="14" t="s">
        <v>7</v>
      </c>
      <c r="C285" s="15" t="s">
        <v>6</v>
      </c>
      <c r="D285" s="14">
        <v>939</v>
      </c>
      <c r="E285" s="14">
        <v>150</v>
      </c>
      <c r="F285" s="60">
        <f>D285*E285</f>
        <v>140850</v>
      </c>
      <c r="H285" s="15" t="s">
        <v>3</v>
      </c>
      <c r="I285" s="15">
        <v>40</v>
      </c>
    </row>
    <row r="286" spans="1:13" x14ac:dyDescent="0.35">
      <c r="A286" s="112" t="s">
        <v>5</v>
      </c>
      <c r="B286" s="14" t="s">
        <v>11</v>
      </c>
      <c r="C286" s="15" t="s">
        <v>4</v>
      </c>
      <c r="D286" s="14">
        <v>1</v>
      </c>
      <c r="E286" s="14">
        <v>75000</v>
      </c>
      <c r="F286" s="60">
        <f>E286*D286</f>
        <v>75000</v>
      </c>
      <c r="H286" s="15" t="s">
        <v>3</v>
      </c>
      <c r="I286" s="15">
        <v>25</v>
      </c>
    </row>
    <row r="287" spans="1:13" x14ac:dyDescent="0.35">
      <c r="A287" s="65" t="s">
        <v>2</v>
      </c>
      <c r="B287" s="66" t="s">
        <v>1</v>
      </c>
      <c r="C287" s="67"/>
      <c r="D287" s="66"/>
      <c r="E287" s="66"/>
      <c r="F287" s="68">
        <f>SUM(F288:F289)</f>
        <v>0</v>
      </c>
    </row>
    <row r="288" spans="1:13" x14ac:dyDescent="0.35">
      <c r="A288" s="117"/>
      <c r="B288" s="97" t="s">
        <v>0</v>
      </c>
      <c r="C288" s="95"/>
      <c r="D288" s="85"/>
      <c r="E288" s="85"/>
      <c r="F288" s="109"/>
    </row>
    <row r="289" spans="6:6" x14ac:dyDescent="0.35">
      <c r="F289" s="153"/>
    </row>
  </sheetData>
  <mergeCells count="18">
    <mergeCell ref="A266:B266"/>
    <mergeCell ref="A275:B275"/>
    <mergeCell ref="A283:B283"/>
    <mergeCell ref="A207:B207"/>
    <mergeCell ref="A221:B221"/>
    <mergeCell ref="A227:B227"/>
    <mergeCell ref="A235:B235"/>
    <mergeCell ref="A242:B242"/>
    <mergeCell ref="A257:B257"/>
    <mergeCell ref="A144:B144"/>
    <mergeCell ref="A2:F2"/>
    <mergeCell ref="A4:B4"/>
    <mergeCell ref="L18:M18"/>
    <mergeCell ref="A83:B83"/>
    <mergeCell ref="A89:B89"/>
    <mergeCell ref="A95:B95"/>
    <mergeCell ref="A106:B106"/>
    <mergeCell ref="A123:B123"/>
  </mergeCells>
  <pageMargins left="0.11811023622047245" right="0" top="0.74803149606299213" bottom="0.35433070866141736" header="0.31496062992125984" footer="0.31496062992125984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Investeeringud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Šihhaleva</dc:creator>
  <cp:lastModifiedBy>Liia Sulg</cp:lastModifiedBy>
  <cp:lastPrinted>2023-10-08T11:31:32Z</cp:lastPrinted>
  <dcterms:created xsi:type="dcterms:W3CDTF">2023-05-31T07:36:04Z</dcterms:created>
  <dcterms:modified xsi:type="dcterms:W3CDTF">2023-10-08T11:43:22Z</dcterms:modified>
</cp:coreProperties>
</file>